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En_uso\2024\Área DIRECCIÓN\Área NC RELACIONES LABORALES\ONC - Informe Situac. NC 2024\"/>
    </mc:Choice>
  </mc:AlternateContent>
  <bookViews>
    <workbookView xWindow="0" yWindow="0" windowWidth="28770" windowHeight="11760"/>
  </bookViews>
  <sheets>
    <sheet name="SITUACIÓN 2024" sheetId="1" r:id="rId1"/>
  </sheets>
  <definedNames>
    <definedName name="_xlnm._FilterDatabase" localSheetId="0" hidden="1">'SITUACIÓN 2024'!$A$4:$AH$74</definedName>
    <definedName name="_xlnm.Print_Titles" localSheetId="0">'SITUACIÓN 2024'!$1:$4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3" i="1" l="1"/>
  <c r="AF44" i="1" l="1"/>
  <c r="F6" i="1" l="1"/>
  <c r="AG67" i="1" l="1"/>
  <c r="AF67" i="1"/>
  <c r="W76" i="1" l="1"/>
  <c r="AF56" i="1" l="1"/>
  <c r="AG56" i="1"/>
  <c r="AF73" i="1" l="1"/>
  <c r="AG72" i="1"/>
  <c r="AF42" i="1" l="1"/>
  <c r="AG74" i="1" l="1"/>
  <c r="AG71" i="1"/>
  <c r="AG70" i="1"/>
  <c r="AG69" i="1"/>
  <c r="AG68" i="1"/>
  <c r="AG66" i="1"/>
  <c r="AG65" i="1"/>
  <c r="AG64" i="1"/>
  <c r="AG63" i="1"/>
  <c r="AG62" i="1"/>
  <c r="AG61" i="1"/>
  <c r="AG60" i="1"/>
  <c r="AG59" i="1"/>
  <c r="AG58" i="1"/>
  <c r="AF74" i="1" l="1"/>
  <c r="AF71" i="1"/>
  <c r="AF70" i="1"/>
  <c r="AF69" i="1"/>
  <c r="AF68" i="1"/>
  <c r="AF66" i="1"/>
  <c r="AF65" i="1"/>
  <c r="AF64" i="1"/>
  <c r="AF63" i="1"/>
  <c r="AF62" i="1"/>
  <c r="AF61" i="1"/>
  <c r="AF60" i="1"/>
  <c r="AF59" i="1"/>
  <c r="AF58" i="1"/>
  <c r="AG57" i="1"/>
  <c r="AF57" i="1"/>
  <c r="AG55" i="1"/>
  <c r="AF72" i="1" l="1"/>
  <c r="AF55" i="1"/>
  <c r="X76" i="1" l="1"/>
  <c r="R76" i="1"/>
  <c r="I127" i="1" l="1"/>
  <c r="H127" i="1"/>
  <c r="G127" i="1"/>
  <c r="F127" i="1"/>
  <c r="I125" i="1"/>
  <c r="H125" i="1"/>
  <c r="G125" i="1"/>
  <c r="F125" i="1"/>
  <c r="I123" i="1"/>
  <c r="H123" i="1"/>
  <c r="G123" i="1"/>
  <c r="F123" i="1"/>
  <c r="I121" i="1"/>
  <c r="H121" i="1"/>
  <c r="G121" i="1"/>
  <c r="F121" i="1"/>
  <c r="I119" i="1"/>
  <c r="H119" i="1"/>
  <c r="G119" i="1"/>
  <c r="F119" i="1"/>
  <c r="I117" i="1"/>
  <c r="H117" i="1"/>
  <c r="G117" i="1"/>
  <c r="F117" i="1"/>
  <c r="I110" i="1"/>
  <c r="H110" i="1"/>
  <c r="G110" i="1"/>
  <c r="F110" i="1"/>
  <c r="I108" i="1"/>
  <c r="H108" i="1"/>
  <c r="G108" i="1"/>
  <c r="F108" i="1"/>
  <c r="I106" i="1"/>
  <c r="H106" i="1"/>
  <c r="F106" i="1"/>
  <c r="G106" i="1"/>
  <c r="I104" i="1"/>
  <c r="H104" i="1"/>
  <c r="G104" i="1"/>
  <c r="F104" i="1"/>
  <c r="I102" i="1"/>
  <c r="H102" i="1"/>
  <c r="G102" i="1"/>
  <c r="F102" i="1"/>
  <c r="I100" i="1"/>
  <c r="H100" i="1"/>
  <c r="G100" i="1"/>
  <c r="F100" i="1"/>
  <c r="I98" i="1"/>
  <c r="H98" i="1"/>
  <c r="G98" i="1"/>
  <c r="F98" i="1"/>
  <c r="I92" i="1"/>
  <c r="H92" i="1"/>
  <c r="G92" i="1"/>
  <c r="F92" i="1"/>
  <c r="I90" i="1"/>
  <c r="H90" i="1"/>
  <c r="G90" i="1"/>
  <c r="F90" i="1"/>
  <c r="I88" i="1"/>
  <c r="H88" i="1"/>
  <c r="G88" i="1"/>
  <c r="F88" i="1"/>
  <c r="I86" i="1"/>
  <c r="H86" i="1"/>
  <c r="G86" i="1"/>
  <c r="F86" i="1"/>
  <c r="I84" i="1"/>
  <c r="H84" i="1"/>
  <c r="G84" i="1"/>
  <c r="F84" i="1"/>
  <c r="I82" i="1"/>
  <c r="H82" i="1"/>
  <c r="G82" i="1"/>
  <c r="F82" i="1"/>
  <c r="I80" i="1"/>
  <c r="H80" i="1"/>
  <c r="G80" i="1"/>
  <c r="F80" i="1"/>
  <c r="I78" i="1"/>
  <c r="H78" i="1"/>
  <c r="G78" i="1"/>
  <c r="F78" i="1"/>
  <c r="AG45" i="1" l="1"/>
  <c r="AF45" i="1"/>
  <c r="AG52" i="1" l="1"/>
  <c r="AF52" i="1" l="1"/>
  <c r="E127" i="1" l="1"/>
  <c r="E125" i="1"/>
  <c r="E123" i="1"/>
  <c r="E121" i="1"/>
  <c r="E119" i="1"/>
  <c r="E117" i="1"/>
  <c r="E110" i="1"/>
  <c r="E108" i="1"/>
  <c r="E106" i="1"/>
  <c r="E104" i="1"/>
  <c r="E102" i="1"/>
  <c r="E100" i="1"/>
  <c r="E98" i="1"/>
  <c r="E130" i="1" l="1"/>
  <c r="E120" i="1" s="1"/>
  <c r="F130" i="1"/>
  <c r="F126" i="1" s="1"/>
  <c r="G130" i="1"/>
  <c r="G126" i="1" s="1"/>
  <c r="H130" i="1"/>
  <c r="H118" i="1" s="1"/>
  <c r="I130" i="1"/>
  <c r="I128" i="1" s="1"/>
  <c r="I113" i="1"/>
  <c r="I107" i="1" s="1"/>
  <c r="H113" i="1"/>
  <c r="H99" i="1" s="1"/>
  <c r="E113" i="1"/>
  <c r="E107" i="1" s="1"/>
  <c r="F113" i="1"/>
  <c r="F109" i="1" s="1"/>
  <c r="G113" i="1"/>
  <c r="G101" i="1" s="1"/>
  <c r="E122" i="1" l="1"/>
  <c r="H128" i="1"/>
  <c r="H126" i="1"/>
  <c r="H122" i="1"/>
  <c r="F124" i="1"/>
  <c r="H120" i="1"/>
  <c r="H124" i="1"/>
  <c r="G124" i="1"/>
  <c r="F120" i="1"/>
  <c r="I118" i="1"/>
  <c r="I124" i="1"/>
  <c r="I122" i="1"/>
  <c r="I120" i="1"/>
  <c r="I126" i="1"/>
  <c r="G118" i="1"/>
  <c r="G120" i="1"/>
  <c r="G128" i="1"/>
  <c r="G122" i="1"/>
  <c r="F128" i="1"/>
  <c r="F122" i="1"/>
  <c r="F118" i="1"/>
  <c r="E118" i="1"/>
  <c r="E126" i="1"/>
  <c r="E128" i="1"/>
  <c r="E124" i="1"/>
  <c r="H111" i="1"/>
  <c r="F105" i="1"/>
  <c r="F101" i="1"/>
  <c r="H101" i="1"/>
  <c r="F107" i="1"/>
  <c r="F111" i="1"/>
  <c r="E109" i="1"/>
  <c r="G103" i="1"/>
  <c r="G109" i="1"/>
  <c r="F99" i="1"/>
  <c r="F103" i="1"/>
  <c r="G105" i="1"/>
  <c r="I101" i="1"/>
  <c r="E101" i="1"/>
  <c r="H109" i="1"/>
  <c r="H107" i="1"/>
  <c r="H103" i="1"/>
  <c r="I103" i="1"/>
  <c r="I109" i="1"/>
  <c r="G107" i="1"/>
  <c r="H105" i="1"/>
  <c r="G111" i="1"/>
  <c r="G99" i="1"/>
  <c r="E111" i="1"/>
  <c r="E105" i="1"/>
  <c r="E103" i="1"/>
  <c r="I105" i="1"/>
  <c r="I111" i="1"/>
  <c r="E99" i="1"/>
  <c r="I99" i="1"/>
  <c r="E78" i="1"/>
  <c r="E131" i="1" l="1"/>
  <c r="I131" i="1"/>
  <c r="H131" i="1"/>
  <c r="G131" i="1"/>
  <c r="F131" i="1"/>
  <c r="E114" i="1"/>
  <c r="H114" i="1"/>
  <c r="F114" i="1"/>
  <c r="I114" i="1"/>
  <c r="G114" i="1"/>
  <c r="E92" i="1"/>
  <c r="E90" i="1"/>
  <c r="E88" i="1"/>
  <c r="E86" i="1"/>
  <c r="E84" i="1"/>
  <c r="E82" i="1"/>
  <c r="E80" i="1"/>
  <c r="I76" i="1"/>
  <c r="H76" i="1"/>
  <c r="G76" i="1"/>
  <c r="F76" i="1"/>
  <c r="E76" i="1"/>
  <c r="E95" i="1" l="1"/>
  <c r="E79" i="1" s="1"/>
  <c r="F95" i="1"/>
  <c r="F79" i="1" s="1"/>
  <c r="G95" i="1"/>
  <c r="G79" i="1" s="1"/>
  <c r="H95" i="1"/>
  <c r="H79" i="1" s="1"/>
  <c r="I95" i="1"/>
  <c r="I79" i="1" s="1"/>
  <c r="E81" i="1" l="1"/>
  <c r="I89" i="1"/>
  <c r="H89" i="1"/>
  <c r="G81" i="1"/>
  <c r="F89" i="1"/>
  <c r="I85" i="1"/>
  <c r="F85" i="1"/>
  <c r="I91" i="1"/>
  <c r="F81" i="1"/>
  <c r="F91" i="1"/>
  <c r="H81" i="1"/>
  <c r="G93" i="1"/>
  <c r="F93" i="1"/>
  <c r="F87" i="1"/>
  <c r="H93" i="1"/>
  <c r="I87" i="1"/>
  <c r="I81" i="1"/>
  <c r="I93" i="1"/>
  <c r="I83" i="1"/>
  <c r="H83" i="1"/>
  <c r="H87" i="1"/>
  <c r="G83" i="1"/>
  <c r="H91" i="1"/>
  <c r="F83" i="1"/>
  <c r="H85" i="1"/>
  <c r="G85" i="1"/>
  <c r="G89" i="1"/>
  <c r="E89" i="1"/>
  <c r="E83" i="1"/>
  <c r="G91" i="1"/>
  <c r="G87" i="1"/>
  <c r="E85" i="1"/>
  <c r="E87" i="1"/>
  <c r="E91" i="1"/>
  <c r="E93" i="1"/>
  <c r="E96" i="1" l="1"/>
  <c r="G96" i="1"/>
  <c r="F96" i="1"/>
  <c r="H96" i="1"/>
  <c r="I96" i="1"/>
</calcChain>
</file>

<file path=xl/sharedStrings.xml><?xml version="1.0" encoding="utf-8"?>
<sst xmlns="http://schemas.openxmlformats.org/spreadsheetml/2006/main" count="1371" uniqueCount="354">
  <si>
    <t>SITUACIÓN NEGOCIACIÓN COLECTIVA SECTORIAL</t>
  </si>
  <si>
    <t>LISTADO CONVENIOS COLECTIVOS REGIONALES CLASIFICADOS COMO DE SECTOR COMPLETO SEGÚN DATOS REGISTROS CARM y REGCON.</t>
  </si>
  <si>
    <t>Nº</t>
  </si>
  <si>
    <t>Código convenio</t>
  </si>
  <si>
    <t>Situac. Tipo</t>
  </si>
  <si>
    <t xml:space="preserve">Denominación </t>
  </si>
  <si>
    <t>Ámbito funcional SECTORIAL</t>
  </si>
  <si>
    <t>Hombres</t>
  </si>
  <si>
    <t>Mujeres</t>
  </si>
  <si>
    <t>Empresas</t>
  </si>
  <si>
    <t>Fecha de constitución de la CN</t>
  </si>
  <si>
    <t xml:space="preserve">Fecha de la  firma del CC  por la CN </t>
  </si>
  <si>
    <t>Fecha BORM último CC publicado</t>
  </si>
  <si>
    <t>Fecha fin vigencia pactada último CC publicado</t>
  </si>
  <si>
    <t>Forma denuncia</t>
  </si>
  <si>
    <t>Vigencia</t>
  </si>
  <si>
    <t>Causa</t>
  </si>
  <si>
    <t>Unidad negoc. Activa</t>
  </si>
  <si>
    <t xml:space="preserve">Fecha de constitución de la CN para la negociación de un nuevo convenio </t>
  </si>
  <si>
    <t>Tramitación en registro depósito y publicación</t>
  </si>
  <si>
    <r>
      <t xml:space="preserve">REGCON - </t>
    </r>
    <r>
      <rPr>
        <sz val="11"/>
        <rFont val="Calibri Light"/>
        <family val="2"/>
        <scheme val="major"/>
      </rPr>
      <t>REGISTRO CC CARM</t>
    </r>
  </si>
  <si>
    <t>AGRÍCOLA, FORESTAL Y PECUARIO</t>
  </si>
  <si>
    <t>SI</t>
  </si>
  <si>
    <t>Automática</t>
  </si>
  <si>
    <t>Vigente</t>
  </si>
  <si>
    <t>NEGOCIACIÓN BLOQUEADA</t>
  </si>
  <si>
    <t>AGRUPACIÓN DE INDUSTRIALES DE PANADERÍA DE LA ZONA DEL MAR MENOR E INDEPENDIENTES.</t>
  </si>
  <si>
    <t>-</t>
  </si>
  <si>
    <t>Expresa</t>
  </si>
  <si>
    <t>Sin datos</t>
  </si>
  <si>
    <t>prórroga (si no fue denunciado)</t>
  </si>
  <si>
    <t>NO</t>
  </si>
  <si>
    <t>SIN NEGOCIACIÓN</t>
  </si>
  <si>
    <t>ALMACENISTAS DE MADERA Y TABLEROS</t>
  </si>
  <si>
    <t>AMARRADORES</t>
  </si>
  <si>
    <t xml:space="preserve">SIN NEGOCIACIÓN </t>
  </si>
  <si>
    <t>APARCAMIENTOS Y GARAJES</t>
  </si>
  <si>
    <t>2023-001-DA 2021-010-DA</t>
  </si>
  <si>
    <t>ASERRÍO Y FABRICACIÓN DE ENVASES, EMBALAJES Y PALETAS DE MADERA</t>
  </si>
  <si>
    <t xml:space="preserve">Expresa </t>
  </si>
  <si>
    <t>2021-011-DA</t>
  </si>
  <si>
    <t xml:space="preserve">CARPINTERÍA, EBANISTERÍA, TAPICERÍA Y VARIOS </t>
  </si>
  <si>
    <t>CAUCHO, CALZADO, ZAPATILLAS VULCANIZADAS E INDUSTRIAS AFINES</t>
  </si>
  <si>
    <t>NO vigente</t>
  </si>
  <si>
    <t>Acuerdo Comisión negociadora</t>
  </si>
  <si>
    <t>NO (Disolución)</t>
  </si>
  <si>
    <t>2021-008-DA</t>
  </si>
  <si>
    <t>CHARCUTEROS, CARNICEROS, DESPOJOS COMESTIBLES Y DETALLISTAS DE VOLATERÍA, HUEVOS, CAZA Y PREPARADOS DE ESTOS ARTÍCULOS.</t>
  </si>
  <si>
    <t>prórroga o ultraactividad</t>
  </si>
  <si>
    <t>CICLO INTEGRAL DEL AGUA</t>
  </si>
  <si>
    <r>
      <t xml:space="preserve">SI - </t>
    </r>
    <r>
      <rPr>
        <sz val="11"/>
        <rFont val="Calibri Light"/>
        <family val="2"/>
        <scheme val="major"/>
      </rPr>
      <t>SI</t>
    </r>
  </si>
  <si>
    <t>COMERCIO EN GENERAL</t>
  </si>
  <si>
    <t>CONFITERÍA, PASTELERÍA, MASAS FRITAS Y TURRONES</t>
  </si>
  <si>
    <t>CONSTRUCCIÓN Y OBRAS PÚBLICAS</t>
  </si>
  <si>
    <t>DERIVADOS DEL CEMENTO</t>
  </si>
  <si>
    <t>DETALLISTAS, SUPERMERCADOS Y AUTOSERVICIOS DE ALIMENTACIÓN</t>
  </si>
  <si>
    <t>EMPLEADOS DE FINCAS URBANAS</t>
  </si>
  <si>
    <t>Anterior a 01/10/2010</t>
  </si>
  <si>
    <t>ultraactividad</t>
  </si>
  <si>
    <t>EMPRESAS ADJUDICATARIAS DE LOS SERVICIOS DE PREVENCIÓN SELVÍCOLA, DEFENSA DEL MEDIO NATURAL Y PARTICIPACIÓN EN PLANES DE EMERGENCIA DE LA CARM</t>
  </si>
  <si>
    <t>EMPRESAS COLABORADORAS DE LA GESTIÓN DE TRIBUTOS</t>
  </si>
  <si>
    <t>EMPRESAS CONSIGNATARIAS DE BUQUES, EMPRESAS ESTIBADORAS, EMPRESAS TRANSITARIAS Y AGENTES DE ADUANAS</t>
  </si>
  <si>
    <t>2013-087-MC</t>
  </si>
  <si>
    <t>EMPRESAS COSECHERAS Y PRODUCTORAS DE TOMATE, LECHUGA Y OTROS PRODUCTOS AGRÍCOLAS</t>
  </si>
  <si>
    <t>2021-007-DA</t>
  </si>
  <si>
    <t>EMPRESAS COSECHERAS Y PRODUCTORES DE FRUTAS, HORTALIZAS, UVA DE MESA Y OTROS PRODUCTOS AGRÍCOLAS</t>
  </si>
  <si>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>23/03/2023 16/03/2023</t>
    </r>
  </si>
  <si>
    <t>EMPRESAS DE TRABAJO TEMPORAL DE LA C.A. DE LA REGIÓN DE MURCIA</t>
  </si>
  <si>
    <t>ESPECIAS NATURALES, CONDIMENTOS Y HERBORISTERÍA (PREPARADO Y EMPAQUETADO)</t>
  </si>
  <si>
    <t>ESTABLECIMIENTOS SANITARIOS DE HOSPITALIZACIÓN Y ASISTENCIA.</t>
  </si>
  <si>
    <t>ESTIBA Y DESESTIBA DEL PUERTO DE CARTAGENA</t>
  </si>
  <si>
    <t>ESTIBADORES PORTUARIOS</t>
  </si>
  <si>
    <t>EXPLOTACIÓN DE CAMPOS DE GOLF Y SERVICIOS ANEXOS</t>
  </si>
  <si>
    <t xml:space="preserve">FABRICACIÓN ARTÍCULOS DEPORTIVOS Y CAÑAS DE PESCAR </t>
  </si>
  <si>
    <t>FABRICACIÓN DE CHICLES, CARAMELOS, CHOCOLATES Y GOLOSINAS EN GENERAL.</t>
  </si>
  <si>
    <t>2005/30 M/C/47/10 M/C/52/10</t>
  </si>
  <si>
    <t>FABRICANTES Y PREPARADOS ALIMENTICIOS DIETÉTICOS, DE BELLEZA NATURAL Y ECOLÓGICA</t>
  </si>
  <si>
    <t>Vigencia pactada CC</t>
  </si>
  <si>
    <t>FLOTA PESQUERA DE LA PESCA DE BAJURA.</t>
  </si>
  <si>
    <t>GLP ENVASADO Y SERVICIOS OFICIALES</t>
  </si>
  <si>
    <t xml:space="preserve">09/01/2023 04/01/2023 22/12/2022 13/12/2022 </t>
  </si>
  <si>
    <t>HOSTELERÍA</t>
  </si>
  <si>
    <t>INDUSTRIA ALPARGATERA DE CARAVACA DE LA CRUZ</t>
  </si>
  <si>
    <t>INDUSTRIA DE LA CONFECCIÓN DE PIEL, ANTE, NAPA Y DOBLE FAZ</t>
  </si>
  <si>
    <t>INDUSTRIA SIDEROMETALÚRGICA</t>
  </si>
  <si>
    <t>INDUSTRIA TERMAL</t>
  </si>
  <si>
    <t>INDUSTRIAS DE AGUARDIENTES COMPUESTOS, LICORES Y SIDRERAS</t>
  </si>
  <si>
    <t>SIN NEGOCIACIÓN                           SIN CONSTITUIR LA COMISIÓN NEGOCIADORA DESDE QUE QUEDO DENUNCIADO. MEDIACIÓN 5/3/2019 INTENTADA SIN EFECTO. DENEGADA EXTENSIÓN DE CC. IND. VINÍCOLAS POR RESULTAR DE APLICACIÓN.</t>
  </si>
  <si>
    <t>INDUSTRIAS DEDICADAS A LA ESCULTURA Y MODELAJE DE FIGURAS DE BARRO</t>
  </si>
  <si>
    <t>No ultractividad.</t>
  </si>
  <si>
    <t>INDUSTRIAS PIMENTONERAS</t>
  </si>
  <si>
    <t>INDUSTRIAS VINÍCOLAS Y ALCOHOLERAS</t>
  </si>
  <si>
    <t>LABORATORIOS DE PROTÉSICOS DENTALES</t>
  </si>
  <si>
    <t>prórroga (si no se negocia)</t>
  </si>
  <si>
    <t>LIMPIEZA DE EDIFICIOS Y LOCALES</t>
  </si>
  <si>
    <t>LIMPIEZA PÚBLICA</t>
  </si>
  <si>
    <t xml:space="preserve">2022-013-RN 2021-004-RN </t>
  </si>
  <si>
    <t>10/02/2022 16/06/2021</t>
  </si>
  <si>
    <t>LOCALES DE EXHIBICIÓN CINEMATOGRÁFICA Y TEATRO</t>
  </si>
  <si>
    <t>MANIPULADO Y ENVASADO DE FRUTA FRESCA Y HORTALIZAS</t>
  </si>
  <si>
    <t>MANIPULADO Y ENVASADO DE TOMATE FRESCO</t>
  </si>
  <si>
    <t>2021-006-DA</t>
  </si>
  <si>
    <t>MANIPULADO Y EXPORTACIÓN DE FRUTOS SECOS</t>
  </si>
  <si>
    <t>MANIPULADO, ADEREZO, DESHUESO Y RELLENO DE ACEITUNAS</t>
  </si>
  <si>
    <t>MAYORISTAS DE ALIMENTACIÓN</t>
  </si>
  <si>
    <t>MINAS DE PLOMO Y COMPLEJOS</t>
  </si>
  <si>
    <t>OFICINAS DE CÁMARAS, COLEGIOS, ASOCIACIONES, FEDERACIONES E INSTITUCIONES</t>
  </si>
  <si>
    <t>2005/10 2005/65</t>
  </si>
  <si>
    <t>OFICINAS DE COLEGIOS PROFESIONALES</t>
  </si>
  <si>
    <t>OFICINAS DE ESTUDIOS TÉCNICOS Y DELINEANTES</t>
  </si>
  <si>
    <t>Nulidad</t>
  </si>
  <si>
    <t>OFICINAS DE FARMACIA</t>
  </si>
  <si>
    <t>NUNCA HA EXISTIDO UNIDAD DE NEGOCIACIÓN REGIONAL DE ÁMBITO SECTORIAL.</t>
  </si>
  <si>
    <t>OFICINAS Y DESPACHOS</t>
  </si>
  <si>
    <t>ORGANIZACIONES EMPRESARIALES DE TRANSPORTE</t>
  </si>
  <si>
    <t>prórroga</t>
  </si>
  <si>
    <t>PANADERÍAS</t>
  </si>
  <si>
    <t>PESCA DE ARRASTRE DE ÁGUILAS</t>
  </si>
  <si>
    <t>PESCA DE BAJURA DE CERCO CON LUZ DEL PUERTO DE ÁGUILAS</t>
  </si>
  <si>
    <t>PUERTOS Y DÁRSENAS DEPORTIVAS DE LA REGIÓN DE MURCIA</t>
  </si>
  <si>
    <t>RECOLECTORES DE CÍTRICOS</t>
  </si>
  <si>
    <t>REMOLCADORES DE TRÁFICO INTERIOR DEL PUERTO DE CARTAGENA</t>
  </si>
  <si>
    <t>TRANSPORTE DE ENFERMOS Y ACCIDENTADOS EN AMBULANCIA</t>
  </si>
  <si>
    <t>TRANSPORTE DE MERCANCÍAS POR CARRETERA</t>
  </si>
  <si>
    <t>2021-133-MH 2021-110-MH  2021-017-DA 2019-097-MC</t>
  </si>
  <si>
    <r>
      <rPr>
        <b/>
        <sz val="11"/>
        <color theme="9" tint="-0.499984740745262"/>
        <rFont val="Calibri Light"/>
        <family val="2"/>
        <scheme val="major"/>
      </rPr>
      <t xml:space="preserve">17/12/2021 </t>
    </r>
    <r>
      <rPr>
        <sz val="11"/>
        <color theme="9" tint="-0.499984740745262"/>
        <rFont val="Calibri Light"/>
        <family val="2"/>
        <scheme val="major"/>
      </rPr>
      <t>16/12/2021 26/11/2021</t>
    </r>
    <r>
      <rPr>
        <sz val="11"/>
        <rFont val="Calibri Light"/>
        <family val="2"/>
        <scheme val="major"/>
      </rPr>
      <t xml:space="preserve"> 14/10/2021 </t>
    </r>
    <r>
      <rPr>
        <sz val="11"/>
        <color theme="9" tint="-0.499984740745262"/>
        <rFont val="Calibri Light"/>
        <family val="2"/>
        <scheme val="major"/>
      </rPr>
      <t xml:space="preserve">29/09/2021 </t>
    </r>
    <r>
      <rPr>
        <sz val="11"/>
        <rFont val="Calibri Light"/>
        <family val="2"/>
        <scheme val="major"/>
      </rPr>
      <t>21/10/2019</t>
    </r>
    <r>
      <rPr>
        <sz val="11"/>
        <color theme="9" tint="-0.499984740745262"/>
        <rFont val="Calibri Light"/>
        <family val="2"/>
        <scheme val="major"/>
      </rPr>
      <t xml:space="preserve"> 02/10/2019</t>
    </r>
  </si>
  <si>
    <t>TRANSPORTES REGULARES Y DISCRECIONALES DE VIAJEROS</t>
  </si>
  <si>
    <t>2021-018-DA</t>
  </si>
  <si>
    <t>TRANSPORTES URBANOS Y REGULARES DE CERCANÍAS DE VIAJEROS</t>
  </si>
  <si>
    <t>2022-011-RN 2022-005-MN 2022-004-RN 2021-123-MH 2021-019-DA</t>
  </si>
  <si>
    <t>UNIVERSIDADES PÚBLICAS (PERSONAL DOCENTE E INVESTIGADOR CONTRATADO)</t>
  </si>
  <si>
    <t>Total vigentes</t>
  </si>
  <si>
    <t>CONVENIOS CON UNIDADES NO ACTIVAS O INEXISTENTES</t>
  </si>
  <si>
    <t>CONVENIOS CON UNIDADES ACTIVAS FIRMADOS Y EN TRÁMITE DE REGISTRO, DEPÓSITO Y PUBLICACIÓN</t>
  </si>
  <si>
    <t>INE (OCUPADOS 2023-1T)</t>
  </si>
  <si>
    <t>INE (OCUPADOS 2022-4T)</t>
  </si>
  <si>
    <t>EMPRESAS ADJUDICATARIAS DE LOS SERVICIOS DE INFORMACIÓN, DIVULGACIÓN Y DINAMIZACIÓN AMBIENTAL DE LA RED DE ESPACIOS NATURALES PROTEGIDOS RM</t>
  </si>
  <si>
    <t>INE (OCUPADOS 2023-2T)</t>
  </si>
  <si>
    <t>Fecha denuncia y/o promoción negociación</t>
  </si>
  <si>
    <t>MANIPULADO Y ENVASADO DE AGRIOS</t>
  </si>
  <si>
    <t>CONVENIOS NO SECTORIALES</t>
  </si>
  <si>
    <t>2023-021-RN</t>
  </si>
  <si>
    <t>NO - SI</t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</si>
  <si>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rFont val="Calibri Light"/>
        <family val="2"/>
        <scheme val="major"/>
      </rPr>
      <t>SI</t>
    </r>
  </si>
  <si>
    <r>
      <t xml:space="preserve">NO </t>
    </r>
    <r>
      <rPr>
        <b/>
        <sz val="11"/>
        <rFont val="Calibri Light"/>
        <family val="2"/>
        <scheme val="major"/>
      </rPr>
      <t>- SI</t>
    </r>
  </si>
  <si>
    <r>
      <t xml:space="preserve">NO </t>
    </r>
    <r>
      <rPr>
        <sz val="11"/>
        <rFont val="Calibri Light"/>
        <family val="2"/>
        <scheme val="major"/>
      </rPr>
      <t>- SI</t>
    </r>
  </si>
  <si>
    <r>
      <rPr>
        <b/>
        <sz val="11"/>
        <rFont val="Calibri Light"/>
        <family val="2"/>
        <scheme val="major"/>
      </rPr>
      <t>SI -</t>
    </r>
    <r>
      <rPr>
        <sz val="11"/>
        <rFont val="Calibri Light"/>
        <family val="2"/>
        <scheme val="major"/>
      </rPr>
      <t>SI</t>
    </r>
  </si>
  <si>
    <t xml:space="preserve">FIRMADO 8/9/2023 (OMAL)
PRESENTADO a REGISTRO el 21/9/2023  (nº 002535) </t>
  </si>
  <si>
    <t>Prórroga (si no fue denunciado)</t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</si>
  <si>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color rgb="FFFF0000"/>
        <rFont val="Calibri Light"/>
        <family val="2"/>
        <scheme val="major"/>
      </rPr>
      <t>NO</t>
    </r>
  </si>
  <si>
    <t>Días desde constitución mesa hasta firma conv.</t>
  </si>
  <si>
    <t>Días desde firma hasta publicación</t>
  </si>
  <si>
    <t>Situación de los convenios.  Total</t>
  </si>
  <si>
    <t>Total CC registros</t>
  </si>
  <si>
    <t>Total CC SECTORIALES</t>
  </si>
  <si>
    <t>Total CC UNIDADES ACTIVAS</t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</si>
  <si>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(Adhesión)</t>
    </r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</si>
  <si>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(Sentencia)</t>
    </r>
  </si>
  <si>
    <t>INE (OCUPADOS 2023-3T)</t>
  </si>
  <si>
    <r>
      <t>29/11/2023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16/11/2023
15/11/2023
09/11/2023
08/11/2023</t>
    </r>
    <r>
      <rPr>
        <strike/>
        <sz val="11"/>
        <color theme="9" tint="-0.499984740745262"/>
        <rFont val="Calibri Light"/>
        <family val="2"/>
        <scheme val="major"/>
      </rPr>
      <t xml:space="preserve">
07/11/2023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05/10/2023</t>
    </r>
    <r>
      <rPr>
        <strike/>
        <sz val="11"/>
        <color theme="9" tint="-0.499984740745262"/>
        <rFont val="Calibri Light"/>
        <family val="2"/>
        <scheme val="major"/>
      </rPr>
      <t xml:space="preserve">
14/9/2023 
</t>
    </r>
    <r>
      <rPr>
        <sz val="11"/>
        <color theme="9" tint="-0.499984740745262"/>
        <rFont val="Calibri Light"/>
        <family val="2"/>
        <scheme val="major"/>
      </rPr>
      <t>28/8/2023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24/8/2023</t>
    </r>
    <r>
      <rPr>
        <b/>
        <sz val="11"/>
        <color theme="9" tint="-0.499984740745262"/>
        <rFont val="Calibri Light"/>
        <family val="2"/>
        <scheme val="major"/>
      </rPr>
      <t xml:space="preserve">
21/07/2023
</t>
    </r>
    <r>
      <rPr>
        <sz val="11"/>
        <color theme="9" tint="-0.499984740745262"/>
        <rFont val="Calibri Light"/>
        <family val="2"/>
        <scheme val="major"/>
      </rPr>
      <t>14/07/2023
07/07/2023
30/06/2023
14/06/2023
09/03/2023</t>
    </r>
  </si>
  <si>
    <r>
      <t>SI -</t>
    </r>
    <r>
      <rPr>
        <sz val="11"/>
        <rFont val="Calibri Light"/>
        <family val="2"/>
        <scheme val="major"/>
      </rPr>
      <t xml:space="preserve"> SI</t>
    </r>
  </si>
  <si>
    <t xml:space="preserve">CONVENIOS CON UNIDADES ACTIVAS VENCIDOS 2023 </t>
  </si>
  <si>
    <t>CONVENIOS CON UNIDADES ACTIVAS VENCIDOS ENTRE 2018 Y 2022</t>
  </si>
  <si>
    <t>CONVENIOS CON UNIDADES ACTIVAS VENCIDOS EN 2017 O ANTERIORES</t>
  </si>
  <si>
    <t xml:space="preserve">2023-027-RN 2022-020-RN 2021-120-MN 2021-002-DA 2021-020-RN  2020-099-MH 2020-076-MC 2019-030-MC </t>
  </si>
  <si>
    <t>2023-017-RN 2022-026-RN 2019-001-RN</t>
  </si>
  <si>
    <t>2024-008-RN</t>
  </si>
  <si>
    <t xml:space="preserve">2023-025-RN 2021-004-DA </t>
  </si>
  <si>
    <t>2023-041-RN
2022-125-MH 2022-034-RN 2019-024-MC</t>
  </si>
  <si>
    <t>2023-087-MN
2022-040-MH 2021-014-DA</t>
  </si>
  <si>
    <t>29/06/2023
05/05/2022</t>
  </si>
  <si>
    <t xml:space="preserve">2023-037-RN
2021-009-DA </t>
  </si>
  <si>
    <t>2023-033-RN
2023-031-RN
2023-016-RN
2023-061-MC 2022-033-RN 2022-032-RN 2022-031-RN 2022-021-RN 2022-012-RN 2022-007-RN 2022-003-RN</t>
  </si>
  <si>
    <t>2024-002-RN</t>
  </si>
  <si>
    <t xml:space="preserve">2023-002-RN
2023-039-RN
2023-030-RN
2023-029-RN
2023-028-RN
2023-026-RN
2023-023-RN
2023-022-RN
2023-015-RN
2022-036-RN 2022-015-RN 2021-114-MN 2021-021-RN 2021-012-RN 2021-001-RN 2018-066-MN 2017-002-MN 2015-020-MC 2014-026-MC  </t>
  </si>
  <si>
    <t>2024-014-RN</t>
  </si>
  <si>
    <t>Ultraactividad</t>
  </si>
  <si>
    <t>2024-018-RN</t>
  </si>
  <si>
    <t>2024-016-RN</t>
  </si>
  <si>
    <t>2024-017-RN</t>
  </si>
  <si>
    <t xml:space="preserve">Ultraactividad </t>
  </si>
  <si>
    <t xml:space="preserve">2023-002-DA
2021-012-DA </t>
  </si>
  <si>
    <r>
      <rPr>
        <strike/>
        <sz val="11"/>
        <color theme="9" tint="-0.499984740745262"/>
        <rFont val="Calibri Light"/>
        <family val="2"/>
        <scheme val="major"/>
      </rPr>
      <t>21/12/2023</t>
    </r>
    <r>
      <rPr>
        <sz val="11"/>
        <color theme="9" tint="-0.499984740745262"/>
        <rFont val="Calibri Light"/>
        <family val="2"/>
        <scheme val="major"/>
      </rPr>
      <t xml:space="preserve">
11/12/2023
16/11/2023
27/10/2023
20/09/2023
14/09/2023
07/09/2023 10/05/2023 26/04/2023
14/04/2023
10/03/2023
 30/01/2023 27/01/2023
27/07/2023 23/03/2023
24/02/2023 29/12/2022 16/12/2022 06/05/2022 08/04/2022 25/03/2022 </t>
    </r>
    <r>
      <rPr>
        <strike/>
        <sz val="11"/>
        <color theme="9" tint="-0.499984740745262"/>
        <rFont val="Calibri Light"/>
        <family val="2"/>
        <scheme val="major"/>
      </rPr>
      <t>18/03/2022</t>
    </r>
    <r>
      <rPr>
        <sz val="11"/>
        <color theme="9" tint="-0.499984740745262"/>
        <rFont val="Calibri Light"/>
        <family val="2"/>
        <scheme val="major"/>
      </rPr>
      <t xml:space="preserve"> 24/02/2022 11/11/2021 13/10/2021 13/09/2021 05/07/2021 16/06/2021 31/05/2021 29/01/2021 31/10/2019 18/06/2019 13/02/2019 01/10/2018  </t>
    </r>
    <r>
      <rPr>
        <b/>
        <sz val="11"/>
        <color theme="9" tint="-0.499984740745262"/>
        <rFont val="Calibri Light"/>
        <family val="2"/>
        <scheme val="major"/>
      </rPr>
      <t xml:space="preserve">09/05/2017 </t>
    </r>
    <r>
      <rPr>
        <sz val="11"/>
        <color theme="9" tint="-0.499984740745262"/>
        <rFont val="Calibri Light"/>
        <family val="2"/>
        <scheme val="major"/>
      </rPr>
      <t xml:space="preserve">28/03/2017 28/02/2017 13/02/2017 </t>
    </r>
    <r>
      <rPr>
        <strike/>
        <sz val="11"/>
        <color theme="9" tint="-0.499984740745262"/>
        <rFont val="Calibri Light"/>
        <family val="2"/>
        <scheme val="major"/>
      </rPr>
      <t>16/03/2015</t>
    </r>
    <r>
      <rPr>
        <sz val="11"/>
        <color theme="9" tint="-0.499984740745262"/>
        <rFont val="Calibri Light"/>
        <family val="2"/>
        <scheme val="major"/>
      </rPr>
      <t xml:space="preserve"> 03/04/2014 </t>
    </r>
  </si>
  <si>
    <t>2024-019-RN</t>
  </si>
  <si>
    <t>2024-020-RN</t>
  </si>
  <si>
    <t>2024-022-RN</t>
  </si>
  <si>
    <t>2024-023-RN</t>
  </si>
  <si>
    <t>INE (OCUPADOS 2023-4T)</t>
  </si>
  <si>
    <t>Prórroga</t>
  </si>
  <si>
    <t>2024-030-RN</t>
  </si>
  <si>
    <r>
      <t xml:space="preserve">NO
</t>
    </r>
    <r>
      <rPr>
        <b/>
        <i/>
        <sz val="9"/>
        <color theme="0" tint="-0.499984740745262"/>
        <rFont val="Calibri Light"/>
        <family val="2"/>
        <scheme val="major"/>
      </rPr>
      <t>(Resoluc. Registro)</t>
    </r>
  </si>
  <si>
    <t xml:space="preserve">2023-010-RN
2021-001-DA 2020-092-MN 2019-045-MC   </t>
  </si>
  <si>
    <r>
      <t xml:space="preserve">SI </t>
    </r>
    <r>
      <rPr>
        <sz val="11"/>
        <rFont val="Calibri Light"/>
        <family val="2"/>
        <scheme val="major"/>
      </rPr>
      <t>- SI</t>
    </r>
  </si>
  <si>
    <t>Fecha fin vigencia prorrogada</t>
  </si>
  <si>
    <t>FUNDACIÓN RLM - OMAL - ONC</t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</si>
  <si>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2024)</t>
    </r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</si>
  <si>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2025 o posterior)</t>
    </r>
  </si>
  <si>
    <t>NP</t>
  </si>
  <si>
    <r>
      <rPr>
        <sz val="11"/>
        <color theme="9" tint="-0.499984740745262"/>
        <rFont val="Calibri Light"/>
        <family val="2"/>
        <scheme val="major"/>
      </rPr>
      <t>13/03/2024</t>
    </r>
    <r>
      <rPr>
        <strike/>
        <sz val="11"/>
        <color theme="9" tint="-0.499984740745262"/>
        <rFont val="Calibri Light"/>
        <family val="2"/>
        <scheme val="major"/>
      </rPr>
      <t xml:space="preserve">
07/03/2024</t>
    </r>
  </si>
  <si>
    <r>
      <rPr>
        <b/>
        <sz val="11"/>
        <color theme="9" tint="-0.499984740745262"/>
        <rFont val="Calibri Light"/>
        <family val="2"/>
        <scheme val="major"/>
      </rPr>
      <t xml:space="preserve">
2024-010-RN
</t>
    </r>
    <r>
      <rPr>
        <sz val="11"/>
        <rFont val="Calibri Light"/>
        <family val="2"/>
        <scheme val="major"/>
      </rPr>
      <t/>
    </r>
  </si>
  <si>
    <r>
      <t xml:space="preserve">08/09/2023 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</t>
    </r>
    <r>
      <rPr>
        <sz val="11"/>
        <color theme="9" tint="-0.499984740745262"/>
        <rFont val="Calibri Light"/>
        <family val="2"/>
        <scheme val="major"/>
      </rPr>
      <t xml:space="preserve">20/07/2023 </t>
    </r>
    <r>
      <rPr>
        <strike/>
        <sz val="11"/>
        <color theme="9" tint="-0.499984740745262"/>
        <rFont val="Calibri Light"/>
        <family val="2"/>
        <scheme val="major"/>
      </rPr>
      <t>08/06/2023</t>
    </r>
    <r>
      <rPr>
        <sz val="11"/>
        <color theme="9" tint="-0.499984740745262"/>
        <rFont val="Calibri Light"/>
        <family val="2"/>
        <scheme val="major"/>
      </rPr>
      <t xml:space="preserve"> 29/05/2023 16/05/2023 05/05/2023 </t>
    </r>
    <r>
      <rPr>
        <strike/>
        <sz val="11"/>
        <color theme="9" tint="-0.499984740745262"/>
        <rFont val="Calibri Light"/>
        <family val="2"/>
        <scheme val="major"/>
      </rPr>
      <t xml:space="preserve">28/04/2023 21/04/2023 </t>
    </r>
    <r>
      <rPr>
        <sz val="11"/>
        <color theme="9" tint="-0.499984740745262"/>
        <rFont val="Calibri Light"/>
        <family val="2"/>
        <scheme val="major"/>
      </rPr>
      <t xml:space="preserve">08/03/2023 </t>
    </r>
    <r>
      <rPr>
        <strike/>
        <sz val="11"/>
        <color theme="9" tint="-0.499984740745262"/>
        <rFont val="Calibri Light"/>
        <family val="2"/>
        <scheme val="major"/>
      </rPr>
      <t xml:space="preserve">28/02/2023 17/02/2023 </t>
    </r>
    <r>
      <rPr>
        <sz val="11"/>
        <color theme="9" tint="-0.499984740745262"/>
        <rFont val="Calibri Light"/>
        <family val="2"/>
        <scheme val="major"/>
      </rPr>
      <t>01/02/2023</t>
    </r>
  </si>
  <si>
    <t xml:space="preserve">Fechas REUNIONES </t>
  </si>
  <si>
    <t>Expedientes OMAL
 (año actual)</t>
  </si>
  <si>
    <t xml:space="preserve">Expedientes OMAL
 (años anteriores)  </t>
  </si>
  <si>
    <t>Fechas REUNIONES
(año actual)</t>
  </si>
  <si>
    <t>Fecha de la última actuación en OMAL</t>
  </si>
  <si>
    <r>
      <t xml:space="preserve">20/11/2023
10/11/2023
20/10/2023
03/10/2023
21/09/2023
08/06/2023 30/05/2023 24/04/2023 15/03/2023
18/10/2022 22/04/2022 11/02/2022 21/01/2022 29/12/2021 30/11/2021 16/11/2021  12/07/2021 05/07/2021  27/11/2020 18/10/2020 14/10/2020 </t>
    </r>
    <r>
      <rPr>
        <b/>
        <sz val="11"/>
        <rFont val="Calibri Light"/>
        <family val="2"/>
        <scheme val="major"/>
      </rPr>
      <t xml:space="preserve">04/06/2019 </t>
    </r>
    <r>
      <rPr>
        <sz val="11"/>
        <color theme="9" tint="-0.499984740745262"/>
        <rFont val="Calibri Light"/>
        <family val="2"/>
        <scheme val="major"/>
      </rPr>
      <t>03/04/2019 28/03/2019</t>
    </r>
  </si>
  <si>
    <r>
      <rPr>
        <sz val="11"/>
        <color theme="9" tint="-0.499984740745262"/>
        <rFont val="Calibri Light"/>
        <family val="2"/>
        <scheme val="major"/>
      </rPr>
      <t>2024-013-MN</t>
    </r>
    <r>
      <rPr>
        <b/>
        <sz val="11"/>
        <color theme="9" tint="-0.499984740745262"/>
        <rFont val="Calibri Light"/>
        <family val="2"/>
        <scheme val="major"/>
      </rPr>
      <t xml:space="preserve">
2024-024-RN</t>
    </r>
  </si>
  <si>
    <r>
      <rPr>
        <sz val="11"/>
        <color theme="9" tint="-0.499984740745262"/>
        <rFont val="Calibri Light"/>
        <family val="2"/>
        <scheme val="major"/>
      </rPr>
      <t>2024-022-MH
2024-021-MH</t>
    </r>
    <r>
      <rPr>
        <b/>
        <sz val="11"/>
        <color theme="9" tint="-0.499984740745262"/>
        <rFont val="Calibri Light"/>
        <family val="2"/>
        <scheme val="major"/>
      </rPr>
      <t xml:space="preserve">
2024-006-RN
</t>
    </r>
    <r>
      <rPr>
        <b/>
        <sz val="11"/>
        <color theme="9" tint="-0.499984740745262"/>
        <rFont val="Calibri Light"/>
        <family val="2"/>
        <scheme val="major"/>
      </rPr>
      <t xml:space="preserve">
</t>
    </r>
  </si>
  <si>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27/12/2023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29/11/2023</t>
    </r>
    <r>
      <rPr>
        <strike/>
        <sz val="11"/>
        <color theme="9" tint="-0.499984740745262"/>
        <rFont val="Calibri Light"/>
        <family val="2"/>
        <scheme val="major"/>
      </rPr>
      <t xml:space="preserve">
22/11/2023</t>
    </r>
    <r>
      <rPr>
        <strike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14/11/2023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30/10/2023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28/06/2023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14/06/2023
</t>
    </r>
    <r>
      <rPr>
        <sz val="11"/>
        <rFont val="Calibri Light"/>
        <family val="2"/>
        <scheme val="major"/>
      </rPr>
      <t xml:space="preserve">23/05/2023
</t>
    </r>
    <r>
      <rPr>
        <sz val="11"/>
        <color theme="9" tint="-0.499984740745262"/>
        <rFont val="Calibri Light"/>
        <family val="2"/>
        <scheme val="major"/>
      </rPr>
      <t xml:space="preserve">11/05/2023
</t>
    </r>
    <r>
      <rPr>
        <strike/>
        <sz val="11"/>
        <color theme="9" tint="-0.499984740745262"/>
        <rFont val="Calibri Light"/>
        <family val="2"/>
        <scheme val="major"/>
      </rPr>
      <t xml:space="preserve">03/05/2023
</t>
    </r>
    <r>
      <rPr>
        <b/>
        <sz val="11"/>
        <color theme="9" tint="-0.499984740745262"/>
        <rFont val="Calibri Light"/>
        <family val="2"/>
        <scheme val="major"/>
      </rPr>
      <t xml:space="preserve">12/04/2023
</t>
    </r>
    <r>
      <rPr>
        <sz val="11"/>
        <color theme="9" tint="-0.499984740745262"/>
        <rFont val="Calibri Light"/>
        <family val="2"/>
        <scheme val="major"/>
      </rPr>
      <t xml:space="preserve">21/03/2023
</t>
    </r>
    <r>
      <rPr>
        <strike/>
        <sz val="11"/>
        <color theme="9" tint="-0.499984740745262"/>
        <rFont val="Calibri Light"/>
        <family val="2"/>
        <scheme val="major"/>
      </rPr>
      <t>15/03/2023
09/03/2023
02/03/2023</t>
    </r>
  </si>
  <si>
    <r>
      <rPr>
        <sz val="11"/>
        <color theme="9" tint="-0.499984740745262"/>
        <rFont val="Calibri Light"/>
        <family val="2"/>
        <scheme val="major"/>
      </rPr>
      <t xml:space="preserve">2023-020-RN
2022-008-RN
2021-003-DA </t>
    </r>
    <r>
      <rPr>
        <b/>
        <sz val="11"/>
        <rFont val="Calibri Light"/>
        <family val="2"/>
        <scheme val="major"/>
      </rPr>
      <t/>
    </r>
  </si>
  <si>
    <t>08/02/2022 24/01/2022 23/11/2021 18/11/2021 12/11/2021 03/11/2021</t>
  </si>
  <si>
    <r>
      <t>SI -</t>
    </r>
    <r>
      <rPr>
        <sz val="11"/>
        <rFont val="Calibri Light"/>
        <family val="2"/>
        <scheme val="major"/>
      </rPr>
      <t>SI</t>
    </r>
  </si>
  <si>
    <t>EN NEGOCIACIÓN (CN)</t>
  </si>
  <si>
    <t>2024-001-RN</t>
  </si>
  <si>
    <t>2024-029-RN</t>
  </si>
  <si>
    <t xml:space="preserve">2024-043-MN
2024-009-RN </t>
  </si>
  <si>
    <t xml:space="preserve">2023-045-MH
2023-004-RN 2022-018-RN 2021-011-MN 2019-010-RN 2019-103-MN 
</t>
  </si>
  <si>
    <r>
      <t xml:space="preserve">2024-004-RN
</t>
    </r>
    <r>
      <rPr>
        <sz val="11"/>
        <color theme="9" tint="-0.499984740745262"/>
        <rFont val="Calibri Light"/>
        <family val="2"/>
        <scheme val="major"/>
      </rPr>
      <t>2023-145-MN</t>
    </r>
  </si>
  <si>
    <r>
      <t xml:space="preserve">26/10/2022
</t>
    </r>
    <r>
      <rPr>
        <sz val="11"/>
        <color theme="9" tint="-0.499984740745262"/>
        <rFont val="Calibri Light"/>
        <family val="2"/>
        <scheme val="major"/>
      </rPr>
      <t>19/07/2019</t>
    </r>
  </si>
  <si>
    <t xml:space="preserve">
9/12/2021</t>
  </si>
  <si>
    <r>
      <t xml:space="preserve">27/06/2023
 12/06/2023
02/06/2023
29/03/2023
28/03/2023
22/03/2023
17/02/2023
07/02/2023
24/01/2023
</t>
    </r>
    <r>
      <rPr>
        <strike/>
        <sz val="11"/>
        <color theme="9" tint="-0.499984740745262"/>
        <rFont val="Calibri Light"/>
        <family val="2"/>
        <scheme val="major"/>
      </rPr>
      <t>20/01/2023</t>
    </r>
    <r>
      <rPr>
        <sz val="11"/>
        <color theme="9" tint="-0.499984740745262"/>
        <rFont val="Calibri Light"/>
        <family val="2"/>
        <scheme val="major"/>
      </rPr>
      <t xml:space="preserve">
10/01/2023</t>
    </r>
    <r>
      <rPr>
        <strike/>
        <sz val="11"/>
        <color theme="9" tint="-0.499984740745262"/>
        <rFont val="Calibri Light"/>
        <family val="2"/>
        <scheme val="major"/>
      </rPr>
      <t xml:space="preserve">
19/12/2022</t>
    </r>
    <r>
      <rPr>
        <sz val="11"/>
        <color theme="9" tint="-0.499984740745262"/>
        <rFont val="Calibri Light"/>
        <family val="2"/>
        <scheme val="major"/>
      </rPr>
      <t xml:space="preserve"> 07/12/2022 21/11/2022 </t>
    </r>
    <r>
      <rPr>
        <strike/>
        <sz val="11"/>
        <color theme="9" tint="-0.499984740745262"/>
        <rFont val="Calibri Light"/>
        <family val="2"/>
        <scheme val="major"/>
      </rPr>
      <t>09/11/2022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19/10/2022</t>
    </r>
    <r>
      <rPr>
        <sz val="11"/>
        <color theme="9" tint="-0.499984740745262"/>
        <rFont val="Calibri Light"/>
        <family val="2"/>
        <scheme val="major"/>
      </rPr>
      <t xml:space="preserve"> 29/09/2022 27/07/2022 </t>
    </r>
    <r>
      <rPr>
        <strike/>
        <sz val="11"/>
        <color theme="9" tint="-0.499984740745262"/>
        <rFont val="Calibri Light"/>
        <family val="2"/>
        <scheme val="major"/>
      </rPr>
      <t>25/07/2022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19/07/2022
30/06/2022</t>
    </r>
    <r>
      <rPr>
        <sz val="11"/>
        <color theme="9" tint="-0.499984740745262"/>
        <rFont val="Calibri Light"/>
        <family val="2"/>
        <scheme val="major"/>
      </rPr>
      <t xml:space="preserve">
08/06/2022 17/05/2022 26/04/2022 22/03/2022 22/02/2022 19/02/2021 16/02/2021 24/10/2019  </t>
    </r>
  </si>
  <si>
    <t>2019-006-MN
2013-102-MC</t>
  </si>
  <si>
    <r>
      <rPr>
        <sz val="11"/>
        <color theme="9" tint="-0.499984740745262"/>
        <rFont val="Calibri Light"/>
        <family val="2"/>
        <scheme val="major"/>
      </rPr>
      <t>27/10/2023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20/10/2023
29/09/2023
20/07/2023 28/03/2023
07/03/2023
24/02/2023
 10/02/2023
 20/01/2023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16/12/2022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22/11/2022</t>
    </r>
    <r>
      <rPr>
        <b/>
        <sz val="11"/>
        <color theme="9" tint="-0.499984740745262"/>
        <rFont val="Calibri Light"/>
        <family val="2"/>
        <scheme val="major"/>
      </rPr>
      <t xml:space="preserve">
26/10/2022
</t>
    </r>
    <r>
      <rPr>
        <sz val="11"/>
        <color theme="9" tint="-0.499984740745262"/>
        <rFont val="Calibri Light"/>
        <family val="2"/>
        <scheme val="major"/>
      </rPr>
      <t>13/10/2022</t>
    </r>
    <r>
      <rPr>
        <b/>
        <sz val="11"/>
        <color theme="9" tint="-0.499984740745262"/>
        <rFont val="Calibri Light"/>
        <family val="2"/>
        <scheme val="major"/>
      </rPr>
      <t xml:space="preserve">
09/12/2021
</t>
    </r>
    <r>
      <rPr>
        <sz val="11"/>
        <color theme="9" tint="-0.499984740745262"/>
        <rFont val="Calibri Light"/>
        <family val="2"/>
        <scheme val="major"/>
      </rPr>
      <t>05/11/2021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10/09/2021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16/07/2021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22/06/2021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26/05/2021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18/11/2020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27/10/2020
19/09/2019
</t>
    </r>
    <r>
      <rPr>
        <b/>
        <sz val="11"/>
        <color theme="9" tint="-0.499984740745262"/>
        <rFont val="Calibri Light"/>
        <family val="2"/>
        <scheme val="major"/>
      </rPr>
      <t xml:space="preserve">19/07/2019
</t>
    </r>
    <r>
      <rPr>
        <sz val="11"/>
        <color theme="9" tint="-0.499984740745262"/>
        <rFont val="Calibri Light"/>
        <family val="2"/>
        <scheme val="major"/>
      </rPr>
      <t>04/07/2019</t>
    </r>
  </si>
  <si>
    <r>
      <t xml:space="preserve">2023-001-RN 2022-024-RN </t>
    </r>
    <r>
      <rPr>
        <b/>
        <sz val="11"/>
        <color theme="9" tint="-0.499984740745262"/>
        <rFont val="Calibri Light"/>
        <family val="2"/>
        <scheme val="major"/>
      </rPr>
      <t>2019-031-MC</t>
    </r>
  </si>
  <si>
    <r>
      <rPr>
        <strike/>
        <sz val="11"/>
        <color theme="9" tint="-0.499984740745262"/>
        <rFont val="Calibri Light"/>
        <family val="2"/>
        <scheme val="major"/>
      </rPr>
      <t>10/11/2023</t>
    </r>
    <r>
      <rPr>
        <sz val="11"/>
        <color theme="9" tint="-0.499984740745262"/>
        <rFont val="Calibri Light"/>
        <family val="2"/>
        <scheme val="major"/>
      </rPr>
      <t xml:space="preserve">
31/10/2023
20/10/2023
29/09/2023</t>
    </r>
    <r>
      <rPr>
        <strike/>
        <sz val="11"/>
        <color theme="9" tint="-0.499984740745262"/>
        <rFont val="Calibri Light"/>
        <family val="2"/>
        <scheme val="major"/>
      </rPr>
      <t xml:space="preserve">
15/09/2023</t>
    </r>
    <r>
      <rPr>
        <sz val="11"/>
        <color theme="9" tint="-0.499984740745262"/>
        <rFont val="Calibri Light"/>
        <family val="2"/>
        <scheme val="major"/>
      </rPr>
      <t xml:space="preserve"> 20/07/2023 07/07/2023 23/06/2023 </t>
    </r>
    <r>
      <rPr>
        <strike/>
        <sz val="11"/>
        <color theme="9" tint="-0.499984740745262"/>
        <rFont val="Calibri Light"/>
        <family val="2"/>
        <scheme val="major"/>
      </rPr>
      <t>16/06/2023</t>
    </r>
    <r>
      <rPr>
        <sz val="11"/>
        <color theme="9" tint="-0.499984740745262"/>
        <rFont val="Calibri Light"/>
        <family val="2"/>
        <scheme val="major"/>
      </rPr>
      <t xml:space="preserve">
22/05/2023 21/04/2023 07/03/2023 10/02/2023 </t>
    </r>
    <r>
      <rPr>
        <strike/>
        <sz val="11"/>
        <color theme="9" tint="-0.499984740745262"/>
        <rFont val="Calibri Light"/>
        <family val="2"/>
        <scheme val="major"/>
      </rPr>
      <t>20/01/2023</t>
    </r>
    <r>
      <rPr>
        <sz val="11"/>
        <color theme="9" tint="-0.499984740745262"/>
        <rFont val="Calibri Light"/>
        <family val="2"/>
        <scheme val="major"/>
      </rPr>
      <t xml:space="preserve">  21/12/2022 </t>
    </r>
    <r>
      <rPr>
        <strike/>
        <sz val="11"/>
        <color theme="9" tint="-0.499984740745262"/>
        <rFont val="Calibri Light"/>
        <family val="2"/>
        <scheme val="major"/>
      </rPr>
      <t>12/12/2022</t>
    </r>
    <r>
      <rPr>
        <sz val="11"/>
        <color theme="9" tint="-0.499984740745262"/>
        <rFont val="Calibri Light"/>
        <family val="2"/>
        <scheme val="major"/>
      </rPr>
      <t xml:space="preserve"> 17/11/2022 26/10/2022 </t>
    </r>
    <r>
      <rPr>
        <strike/>
        <sz val="11"/>
        <color theme="9" tint="-0.499984740745262"/>
        <rFont val="Calibri Light"/>
        <family val="2"/>
        <scheme val="major"/>
      </rPr>
      <t xml:space="preserve">17/10/2022 </t>
    </r>
    <r>
      <rPr>
        <strike/>
        <sz val="11"/>
        <rFont val="Calibri Light"/>
        <family val="2"/>
        <scheme val="major"/>
      </rPr>
      <t>19/06,2019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22/05/2019</t>
    </r>
    <r>
      <rPr>
        <sz val="11"/>
        <color theme="9" tint="-0.499984740745262"/>
        <rFont val="Calibri Light"/>
        <family val="2"/>
        <scheme val="major"/>
      </rPr>
      <t xml:space="preserve"> 
30/04/2019 </t>
    </r>
  </si>
  <si>
    <r>
      <rPr>
        <sz val="11"/>
        <color theme="9" tint="-0.499984740745262"/>
        <rFont val="Calibri Light"/>
        <family val="2"/>
        <scheme val="major"/>
      </rPr>
      <t>2024-026-MN</t>
    </r>
    <r>
      <rPr>
        <b/>
        <sz val="11"/>
        <color theme="9" tint="-0.499984740745262"/>
        <rFont val="Calibri Light"/>
        <family val="2"/>
        <scheme val="major"/>
      </rPr>
      <t xml:space="preserve">
2024-003-RN </t>
    </r>
    <r>
      <rPr>
        <sz val="11"/>
        <rFont val="Calibri Light"/>
        <family val="2"/>
        <scheme val="major"/>
      </rPr>
      <t/>
    </r>
  </si>
  <si>
    <r>
      <t xml:space="preserve">COMUNIC. SUBSANACIÓN 1ª 06/11/2023
</t>
    </r>
    <r>
      <rPr>
        <b/>
        <sz val="11"/>
        <color theme="9" tint="-0.499984740745262"/>
        <rFont val="Calibri Light"/>
        <family val="2"/>
        <scheme val="major"/>
      </rPr>
      <t>SUBSANACIÓN 15/1/2024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7/2/2024
PUBLICADO 27/2/2024</t>
    </r>
  </si>
  <si>
    <r>
      <rPr>
        <sz val="11"/>
        <color theme="9" tint="-0.499984740745262"/>
        <rFont val="Calibri Light"/>
        <family val="2"/>
        <scheme val="major"/>
      </rPr>
      <t>17/11/2023</t>
    </r>
    <r>
      <rPr>
        <strike/>
        <sz val="11"/>
        <color theme="9" tint="-0.499984740745262"/>
        <rFont val="Calibri Light"/>
        <family val="2"/>
        <scheme val="major"/>
      </rPr>
      <t xml:space="preserve">
06/10/2023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29/09/2023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20/07/2023</t>
    </r>
    <r>
      <rPr>
        <b/>
        <sz val="11"/>
        <color theme="9" tint="-0.499984740745262"/>
        <rFont val="Calibri Light"/>
        <family val="2"/>
        <scheme val="major"/>
      </rPr>
      <t xml:space="preserve">  </t>
    </r>
    <r>
      <rPr>
        <sz val="11"/>
        <color theme="9" tint="-0.499984740745262"/>
        <rFont val="Calibri Light"/>
        <family val="2"/>
        <scheme val="major"/>
      </rPr>
      <t>13/07/2023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10/07/2023 26/06/2023 19/06/2023
29/05/2023 
</t>
    </r>
    <r>
      <rPr>
        <strike/>
        <sz val="11"/>
        <color theme="9" tint="-0.499984740745262"/>
        <rFont val="Calibri Light"/>
        <family val="2"/>
        <scheme val="major"/>
      </rPr>
      <t>27/04/2023</t>
    </r>
    <r>
      <rPr>
        <sz val="11"/>
        <color theme="9" tint="-0.499984740745262"/>
        <rFont val="Calibri Light"/>
        <family val="2"/>
        <scheme val="major"/>
      </rPr>
      <t xml:space="preserve">
18/04/2023 12/04/2023 28/03/2023 </t>
    </r>
    <r>
      <rPr>
        <b/>
        <sz val="11"/>
        <color theme="9" tint="-0.499984740745262"/>
        <rFont val="Calibri Light"/>
        <family val="2"/>
        <scheme val="major"/>
      </rPr>
      <t xml:space="preserve">23/03/2023 </t>
    </r>
    <r>
      <rPr>
        <strike/>
        <sz val="11"/>
        <color theme="9" tint="-0.499984740745262"/>
        <rFont val="Calibri Light"/>
        <family val="2"/>
        <scheme val="major"/>
      </rPr>
      <t xml:space="preserve">21/03/2023 </t>
    </r>
    <r>
      <rPr>
        <sz val="11"/>
        <color theme="9" tint="-0.499984740745262"/>
        <rFont val="Calibri Light"/>
        <family val="2"/>
        <scheme val="major"/>
      </rPr>
      <t>14/03/2023 06/03/2023</t>
    </r>
  </si>
  <si>
    <r>
      <rPr>
        <strike/>
        <sz val="11"/>
        <color theme="9" tint="-0.499984740745262"/>
        <rFont val="Calibri Light"/>
        <family val="2"/>
        <scheme val="major"/>
      </rPr>
      <t xml:space="preserve">10/10/2023
29/09/2023
</t>
    </r>
    <r>
      <rPr>
        <b/>
        <sz val="11"/>
        <color theme="9" tint="-0.499984740745262"/>
        <rFont val="Calibri Light"/>
        <family val="2"/>
        <scheme val="major"/>
      </rPr>
      <t>18/09/2023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29/08/2023 </t>
    </r>
    <r>
      <rPr>
        <strike/>
        <sz val="11"/>
        <color theme="9" tint="-0.499984740745262"/>
        <rFont val="Calibri Light"/>
        <family val="2"/>
        <scheme val="major"/>
      </rPr>
      <t xml:space="preserve">28/08/2023 </t>
    </r>
    <r>
      <rPr>
        <sz val="11"/>
        <color theme="9" tint="-0.499984740745262"/>
        <rFont val="Calibri Light"/>
        <family val="2"/>
        <scheme val="major"/>
      </rPr>
      <t xml:space="preserve">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19/07/2023 </t>
    </r>
    <r>
      <rPr>
        <sz val="11"/>
        <color theme="9" tint="-0.499984740745262"/>
        <rFont val="Calibri Light"/>
        <family val="2"/>
        <scheme val="major"/>
      </rPr>
      <t xml:space="preserve">06/07/2023 </t>
    </r>
    <r>
      <rPr>
        <strike/>
        <sz val="11"/>
        <color theme="9" tint="-0.499984740745262"/>
        <rFont val="Calibri Light"/>
        <family val="2"/>
        <scheme val="major"/>
      </rPr>
      <t xml:space="preserve">13/06/2023 </t>
    </r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 xml:space="preserve">17/04/2023 </t>
    </r>
    <r>
      <rPr>
        <sz val="11"/>
        <color theme="9" tint="-0.499984740745262"/>
        <rFont val="Calibri Light"/>
        <family val="2"/>
        <scheme val="major"/>
      </rPr>
      <t xml:space="preserve">03/04/2023 23/03/2023 13/03/2023 </t>
    </r>
    <r>
      <rPr>
        <strike/>
        <sz val="11"/>
        <color theme="9" tint="-0.499984740745262"/>
        <rFont val="Calibri Light"/>
        <family val="2"/>
        <scheme val="major"/>
      </rPr>
      <t>25/11/2022</t>
    </r>
    <r>
      <rPr>
        <sz val="11"/>
        <color theme="9" tint="-0.499984740745262"/>
        <rFont val="Calibri Light"/>
        <family val="2"/>
        <scheme val="major"/>
      </rPr>
      <t xml:space="preserve"> 07/11/2022 24/10/2022 11/10/2022 </t>
    </r>
    <r>
      <rPr>
        <strike/>
        <sz val="11"/>
        <color theme="9" tint="-0.499984740745262"/>
        <rFont val="Calibri Light"/>
        <family val="2"/>
        <scheme val="major"/>
      </rPr>
      <t>01/04/2022</t>
    </r>
    <r>
      <rPr>
        <sz val="11"/>
        <color theme="9" tint="-0.499984740745262"/>
        <rFont val="Calibri Light"/>
        <family val="2"/>
        <scheme val="major"/>
      </rPr>
      <t xml:space="preserve">
18/03/2022 04/03/2022 17/02/2022 02/02/2022</t>
    </r>
  </si>
  <si>
    <t>2024-040-RN
2024-039-RN
2024-038-RN
2024-028-RN
2024-013-RN</t>
  </si>
  <si>
    <t>05/06/2024
15/03/2024
29/01/2024
18/01/2024</t>
  </si>
  <si>
    <t>FIRMADO 16/05/2024
PRESENTADO a REGISTRO 20/05/2024 (nº 2709)</t>
  </si>
  <si>
    <t>2024-041-RN</t>
  </si>
  <si>
    <t>FIRMADO 16/1/2024
PRESENTADO a REGISTRO 18/04/2024 (nº)</t>
  </si>
  <si>
    <t>06/05/2024
12/03/2024
04/03/2024</t>
  </si>
  <si>
    <t>FIRMADO 22/03/2024
PRESENTADO a REGISTRO 09/04/2024 (nº 2659)</t>
  </si>
  <si>
    <r>
      <t xml:space="preserve">2024-030-MN
</t>
    </r>
    <r>
      <rPr>
        <b/>
        <sz val="11"/>
        <rFont val="Calibri Light"/>
        <family val="2"/>
        <scheme val="major"/>
      </rPr>
      <t>2024-025-RN</t>
    </r>
  </si>
  <si>
    <r>
      <t xml:space="preserve">2024-045-MC
</t>
    </r>
    <r>
      <rPr>
        <b/>
        <sz val="11"/>
        <rFont val="Calibri Light"/>
        <family val="2"/>
        <scheme val="major"/>
      </rPr>
      <t>2024-026-RN</t>
    </r>
  </si>
  <si>
    <t>2024-043-RN</t>
  </si>
  <si>
    <r>
      <t>COMUNIC. SUBSANACIÓN 22/04/2024</t>
    </r>
    <r>
      <rPr>
        <b/>
        <sz val="11"/>
        <color theme="9" tint="-0.499984740745262"/>
        <rFont val="Calibri Light"/>
        <family val="2"/>
        <scheme val="major"/>
      </rPr>
      <t xml:space="preserve">
SUBSANACIÓN 06/05/2024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08/05/2024
PUBLICADO 29/05/2024</t>
    </r>
  </si>
  <si>
    <t>Personas trabajadoras
(REGCON)</t>
  </si>
  <si>
    <t>FIRMADO (CC) 
PRESENTADO a REGISTRO el (nº )
 FIRMADO (TS) el 02/11/2023
PRESENTADO a REGISTRO el (nº )</t>
  </si>
  <si>
    <r>
      <t xml:space="preserve">COMUNIC. SUBSANACIÓN (CC)
PENDIENTE REGISTRO
PENDIENTE PUBLICACIÓN
</t>
    </r>
    <r>
      <rPr>
        <b/>
        <sz val="11"/>
        <color theme="9" tint="-0.499984740745262"/>
        <rFont val="Calibri Light"/>
        <family val="2"/>
        <scheme val="major"/>
      </rPr>
      <t>REGISTRADO (TS) el 7/2/2024
PUBLICADO (TS) el 22/2/2024</t>
    </r>
  </si>
  <si>
    <r>
      <rPr>
        <sz val="11"/>
        <color theme="9" tint="-0.499984740745262"/>
        <rFont val="Calibri Light"/>
        <family val="2"/>
        <scheme val="major"/>
      </rPr>
      <t>02/07/2024</t>
    </r>
    <r>
      <rPr>
        <b/>
        <sz val="11"/>
        <color theme="9" tint="-0.499984740745262"/>
        <rFont val="Calibri Light"/>
        <family val="2"/>
        <scheme val="major"/>
      </rPr>
      <t xml:space="preserve">
28/05/2024
22/05/2024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14/05/2024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10/04/2024</t>
    </r>
  </si>
  <si>
    <r>
      <rPr>
        <b/>
        <sz val="11"/>
        <color theme="9" tint="-0.499984740745262"/>
        <rFont val="Calibri Light"/>
        <family val="2"/>
        <scheme val="major"/>
      </rPr>
      <t xml:space="preserve">18/07/2024
</t>
    </r>
    <r>
      <rPr>
        <sz val="11"/>
        <color theme="9" tint="-0.499984740745262"/>
        <rFont val="Calibri Light"/>
        <family val="2"/>
        <scheme val="major"/>
      </rPr>
      <t>12/07/2024
26/06/2024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12/06/2024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21/05/2024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15/05/2024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07/05/2024</t>
    </r>
    <r>
      <rPr>
        <sz val="11"/>
        <rFont val="Calibri Light"/>
        <family val="2"/>
        <scheme val="major"/>
      </rPr>
      <t xml:space="preserve">
20/03/2024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29/02/2024
02/02/2024</t>
    </r>
    <r>
      <rPr>
        <b/>
        <sz val="11"/>
        <rFont val="Calibri Light"/>
        <family val="2"/>
        <scheme val="major"/>
      </rPr>
      <t xml:space="preserve">
18/01/2024</t>
    </r>
  </si>
  <si>
    <t>FIRMADO (OMAL) 09/04/2024
PRESENTADO a REGISTRO 05/06/2024 (nº 2720)</t>
  </si>
  <si>
    <t>INE (OCUPADOS 2024-1T)</t>
  </si>
  <si>
    <r>
      <t xml:space="preserve">16/07/2024
</t>
    </r>
    <r>
      <rPr>
        <sz val="11"/>
        <rFont val="Calibri Light"/>
        <family val="2"/>
        <scheme val="major"/>
      </rPr>
      <t>09/07/2024
24/06/2024
30/05/2024
25/04/2024</t>
    </r>
    <r>
      <rPr>
        <b/>
        <sz val="11"/>
        <rFont val="Calibri Light"/>
        <family val="2"/>
        <scheme val="major"/>
      </rPr>
      <t xml:space="preserve">
16/04/2024</t>
    </r>
  </si>
  <si>
    <r>
      <t>11/07/2024</t>
    </r>
    <r>
      <rPr>
        <sz val="11"/>
        <rFont val="Calibri Light"/>
        <family val="2"/>
        <scheme val="major"/>
      </rPr>
      <t xml:space="preserve">
25/06/2024
18/06/2024
29/05/2024
07/05/2024
23/04/2024</t>
    </r>
    <r>
      <rPr>
        <b/>
        <sz val="11"/>
        <rFont val="Calibri Light"/>
        <family val="2"/>
        <scheme val="major"/>
      </rPr>
      <t xml:space="preserve">
09/04/2024</t>
    </r>
  </si>
  <si>
    <t>COMUNIC. SUBSANACIÓN
SUBSANACIÓN 15/03/2024
REGISTRADO 05/04/2024
PUBLICADO 20/04/2024</t>
  </si>
  <si>
    <r>
      <t>15/07/2024
13/06/2024</t>
    </r>
    <r>
      <rPr>
        <b/>
        <sz val="11"/>
        <rFont val="Calibri Light"/>
        <family val="2"/>
        <scheme val="major"/>
      </rPr>
      <t xml:space="preserve">
16/01/2024</t>
    </r>
    <r>
      <rPr>
        <sz val="11"/>
        <rFont val="Calibri Light"/>
        <family val="2"/>
        <scheme val="major"/>
      </rPr>
      <t xml:space="preserve">
14/12/2023
04/10/2023
07/09/2023</t>
    </r>
  </si>
  <si>
    <r>
      <rPr>
        <b/>
        <sz val="11"/>
        <color theme="9" tint="-0.499984740745262"/>
        <rFont val="Calibri Light"/>
        <family val="2"/>
        <scheme val="major"/>
      </rPr>
      <t>COMUNIC. SUBSANACIÓN 17/05/2024
SUBSANADO 13/06/2024
COMUNIC. SUBSANACIÓN 02/07/2024
SUBSANADO 15/07/2024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22/07/2024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PUBLICADO 9/8/2024</t>
    </r>
  </si>
  <si>
    <t>2021-016-DA</t>
  </si>
  <si>
    <t>Tipo de actuación</t>
  </si>
  <si>
    <t>Seguimiento</t>
  </si>
  <si>
    <r>
      <rPr>
        <b/>
        <sz val="11"/>
        <color theme="9" tint="-0.499984740745262"/>
        <rFont val="Calibri Light"/>
        <family val="2"/>
        <scheme val="major"/>
      </rPr>
      <t>18/06/2024</t>
    </r>
    <r>
      <rPr>
        <b/>
        <sz val="11"/>
        <rFont val="Calibri Light"/>
        <family val="2"/>
        <scheme val="major"/>
      </rPr>
      <t xml:space="preserve">
16/05/2024
</t>
    </r>
    <r>
      <rPr>
        <sz val="11"/>
        <rFont val="Calibri Light"/>
        <family val="2"/>
        <scheme val="major"/>
      </rPr>
      <t>16/04/2024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 xml:space="preserve">08/04/2024
26/03/2024
06/03/2024
22/02/2024
</t>
    </r>
    <r>
      <rPr>
        <b/>
        <sz val="11"/>
        <rFont val="Calibri Light"/>
        <family val="2"/>
        <scheme val="major"/>
      </rPr>
      <t>18/01/2024</t>
    </r>
  </si>
  <si>
    <t>2021-005-DA</t>
  </si>
  <si>
    <t>2022-017-RN</t>
  </si>
  <si>
    <t>Negociación</t>
  </si>
  <si>
    <t>2023-012-RN</t>
  </si>
  <si>
    <t>Mediación Seguimiento</t>
  </si>
  <si>
    <t>Negociación Seguimiento</t>
  </si>
  <si>
    <r>
      <rPr>
        <sz val="11"/>
        <color theme="9" tint="-0.499984740745262"/>
        <rFont val="Calibri Light"/>
        <family val="2"/>
        <scheme val="major"/>
      </rPr>
      <t>17/06/2024</t>
    </r>
    <r>
      <rPr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24/05/2024
</t>
    </r>
    <r>
      <rPr>
        <strike/>
        <sz val="11"/>
        <color theme="9" tint="-0.499984740745262"/>
        <rFont val="Calibri Light"/>
        <family val="2"/>
        <scheme val="major"/>
      </rPr>
      <t>20/05/2024</t>
    </r>
  </si>
  <si>
    <r>
      <rPr>
        <b/>
        <sz val="11"/>
        <color theme="9" tint="-0.499984740745262"/>
        <rFont val="Calibri Light"/>
        <family val="2"/>
        <scheme val="major"/>
      </rPr>
      <t>2024-044-RN</t>
    </r>
    <r>
      <rPr>
        <sz val="11"/>
        <color theme="9" tint="-0.499984740745262"/>
        <rFont val="Calibri Light"/>
        <family val="2"/>
        <scheme val="major"/>
      </rPr>
      <t xml:space="preserve">
2024-036-RN</t>
    </r>
  </si>
  <si>
    <t>Mediación
Negociación</t>
  </si>
  <si>
    <r>
      <rPr>
        <b/>
        <sz val="11"/>
        <color theme="9" tint="-0.499984740745262"/>
        <rFont val="Calibri Light"/>
        <family val="2"/>
        <scheme val="major"/>
      </rPr>
      <t>29/05/2023</t>
    </r>
    <r>
      <rPr>
        <sz val="11"/>
        <color theme="9" tint="-0.499984740745262"/>
        <rFont val="Calibri Light"/>
        <family val="2"/>
        <scheme val="major"/>
      </rPr>
      <t xml:space="preserve">
09/05/2023
30/11/2022
24/11/2022
04/11/2022
14/10/2022
29/08/2022
</t>
    </r>
    <r>
      <rPr>
        <strike/>
        <sz val="11"/>
        <color theme="9" tint="-0.499984740745262"/>
        <rFont val="Calibri Light"/>
        <family val="2"/>
        <scheme val="major"/>
      </rPr>
      <t>28/07/2022</t>
    </r>
    <r>
      <rPr>
        <sz val="11"/>
        <color theme="9" tint="-0.499984740745262"/>
        <rFont val="Calibri Light"/>
        <family val="2"/>
        <scheme val="major"/>
      </rPr>
      <t xml:space="preserve">
21/03/2022
25/01/2022
23/12/2021
02/12/2021
24/11/2021
17/11/2021
10/11/2021
28/02/2020
17/02/2020
02/02/2016
29/01/2016
12/01/2016
23/12/2015
</t>
    </r>
    <r>
      <rPr>
        <b/>
        <sz val="11"/>
        <color theme="9" tint="-0.499984740745262"/>
        <rFont val="Calibri Light"/>
        <family val="2"/>
        <scheme val="major"/>
      </rPr>
      <t>17/03/2015</t>
    </r>
    <r>
      <rPr>
        <sz val="11"/>
        <color theme="9" tint="-0.499984740745262"/>
        <rFont val="Calibri Light"/>
        <family val="2"/>
        <scheme val="major"/>
      </rPr>
      <t xml:space="preserve">
22/01/2014
26/11/2013
12/11/2013
31/10/2013
19/09/2013
05/07/2013</t>
    </r>
  </si>
  <si>
    <t>Actuaciones OMAL durante las negociaciones</t>
  </si>
  <si>
    <t>20/03/2023
27/09/2022</t>
  </si>
  <si>
    <t>2023-011-RN
2022-028-RN</t>
  </si>
  <si>
    <r>
      <rPr>
        <b/>
        <sz val="11"/>
        <color theme="9" tint="-0.499984740745262"/>
        <rFont val="Calibri Light"/>
        <family val="2"/>
        <scheme val="major"/>
      </rPr>
      <t>2023-076-MN</t>
    </r>
    <r>
      <rPr>
        <sz val="11"/>
        <color theme="9" tint="-0.499984740745262"/>
        <rFont val="Calibri Light"/>
        <family val="2"/>
        <scheme val="major"/>
      </rPr>
      <t xml:space="preserve">
2023-034-RN
2022-110-MN
2022-072-MN
2022-009-RN
2021-023-RN
2020-030-MH
2020-002-RN
</t>
    </r>
    <r>
      <rPr>
        <b/>
        <sz val="11"/>
        <color theme="9" tint="-0.499984740745262"/>
        <rFont val="Calibri Light"/>
        <family val="2"/>
        <scheme val="major"/>
      </rPr>
      <t>2015-019-MC</t>
    </r>
    <r>
      <rPr>
        <sz val="11"/>
        <color theme="9" tint="-0.499984740745262"/>
        <rFont val="Calibri Light"/>
        <family val="2"/>
        <scheme val="major"/>
      </rPr>
      <t xml:space="preserve">
2013-082-MC</t>
    </r>
  </si>
  <si>
    <r>
      <t xml:space="preserve">27/07/2023
</t>
    </r>
    <r>
      <rPr>
        <b/>
        <sz val="11"/>
        <color theme="9" tint="-0.499984740745262"/>
        <rFont val="Calibri Light"/>
        <family val="2"/>
        <scheme val="major"/>
      </rPr>
      <t>26/05/2023</t>
    </r>
    <r>
      <rPr>
        <sz val="11"/>
        <color theme="9" tint="-0.499984740745262"/>
        <rFont val="Calibri Light"/>
        <family val="2"/>
        <scheme val="major"/>
      </rPr>
      <t xml:space="preserve">
17/05/2023
14/04/2023
</t>
    </r>
    <r>
      <rPr>
        <b/>
        <sz val="11"/>
        <color theme="9" tint="-0.499984740745262"/>
        <rFont val="Calibri Light"/>
        <family val="2"/>
        <scheme val="major"/>
      </rPr>
      <t>09/02/2023</t>
    </r>
  </si>
  <si>
    <r>
      <t xml:space="preserve">25/10/2023
10/10/2023
</t>
    </r>
    <r>
      <rPr>
        <b/>
        <sz val="11"/>
        <color theme="9" tint="-0.499984740745262"/>
        <rFont val="Calibri Light"/>
        <family val="2"/>
        <scheme val="major"/>
      </rPr>
      <t>04/07/2023</t>
    </r>
    <r>
      <rPr>
        <sz val="11"/>
        <color theme="9" tint="-0.499984740745262"/>
        <rFont val="Calibri Light"/>
        <family val="2"/>
        <scheme val="major"/>
      </rPr>
      <t xml:space="preserve">
22/06/2023
07/06/2023
</t>
    </r>
    <r>
      <rPr>
        <b/>
        <sz val="11"/>
        <color theme="9" tint="-0.499984740745262"/>
        <rFont val="Calibri Light"/>
        <family val="2"/>
        <scheme val="major"/>
      </rPr>
      <t>08/05/2023</t>
    </r>
  </si>
  <si>
    <r>
      <rPr>
        <sz val="11"/>
        <color theme="9" tint="-0.499984740745262"/>
        <rFont val="Calibri Light"/>
        <family val="2"/>
        <scheme val="major"/>
      </rPr>
      <t>2023-038-RN</t>
    </r>
    <r>
      <rPr>
        <sz val="11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2023-014-RN</t>
    </r>
    <r>
      <rPr>
        <sz val="11"/>
        <rFont val="Calibri Light"/>
        <family val="2"/>
        <scheme val="major"/>
      </rPr>
      <t xml:space="preserve">
2020-007-RN</t>
    </r>
  </si>
  <si>
    <t>NOTIFICAC. SUBSANACIÓN 20/05/2024
COMUNICAC. SUBSANACIÓN 03/06/2024
COMUNICAC. SUBSANACIÓN 06/06/2024
REGISTRADO 05/07/2024
PUBLICADO 23/07/2024</t>
  </si>
  <si>
    <t xml:space="preserve">En negociación CP
Tablas salariales firmadas 2024
Convenio firmado 2023
</t>
  </si>
  <si>
    <t>Tablas salariales publicadas en 2024
Convenio publicado en 2023</t>
  </si>
  <si>
    <t>Acuerdo CP en 2024</t>
  </si>
  <si>
    <t>Convenio firmado en 2023</t>
  </si>
  <si>
    <t>Convenio publicado en 2023</t>
  </si>
  <si>
    <t>Convenio firmado en 2022</t>
  </si>
  <si>
    <t>Convenio publicado en 2022</t>
  </si>
  <si>
    <t>Convenio firmado en 2021</t>
  </si>
  <si>
    <t>Convenio publicado en 2021</t>
  </si>
  <si>
    <t>En negociación CP
Convenio firmado en 2023</t>
  </si>
  <si>
    <t xml:space="preserve">Negociación </t>
  </si>
  <si>
    <r>
      <rPr>
        <b/>
        <sz val="11"/>
        <color theme="9" tint="-0.499984740745262"/>
        <rFont val="Calibri Light"/>
        <family val="2"/>
        <scheme val="major"/>
      </rPr>
      <t>2023-009-RN
2022-029-RN</t>
    </r>
    <r>
      <rPr>
        <sz val="11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2021-001-DA 2020-092-MN 2019-045-MC   </t>
    </r>
  </si>
  <si>
    <r>
      <rPr>
        <sz val="11"/>
        <color theme="9" tint="-0.499984740745262"/>
        <rFont val="Calibri Light"/>
        <family val="2"/>
        <scheme val="major"/>
      </rPr>
      <t>27/07/2023</t>
    </r>
    <r>
      <rPr>
        <b/>
        <sz val="11"/>
        <color theme="9" tint="-0.499984740745262"/>
        <rFont val="Calibri Light"/>
        <family val="2"/>
        <scheme val="major"/>
      </rPr>
      <t xml:space="preserve">
23/03/2023
</t>
    </r>
    <r>
      <rPr>
        <sz val="11"/>
        <color theme="9" tint="-0.499984740745262"/>
        <rFont val="Calibri Light"/>
        <family val="2"/>
        <scheme val="major"/>
      </rPr>
      <t>24/02/2023
01/02/2023</t>
    </r>
    <r>
      <rPr>
        <b/>
        <sz val="11"/>
        <color theme="9" tint="-0.499984740745262"/>
        <rFont val="Calibri Light"/>
        <family val="2"/>
        <scheme val="major"/>
      </rPr>
      <t xml:space="preserve">
17/10/2022</t>
    </r>
  </si>
  <si>
    <r>
      <t xml:space="preserve">2023-140-MN
2023-134-MN
</t>
    </r>
    <r>
      <rPr>
        <b/>
        <sz val="11"/>
        <color theme="9" tint="-0.499984740745262"/>
        <rFont val="Calibri Light"/>
        <family val="2"/>
        <scheme val="major"/>
      </rPr>
      <t>2023-013-RN</t>
    </r>
    <r>
      <rPr>
        <sz val="11"/>
        <color theme="9" tint="-0.499984740745262"/>
        <rFont val="Calibri Light"/>
        <family val="2"/>
        <scheme val="major"/>
      </rPr>
      <t xml:space="preserve">
2019-003-RN </t>
    </r>
  </si>
  <si>
    <r>
      <rPr>
        <b/>
        <sz val="11"/>
        <rFont val="Calibri Light"/>
        <family val="2"/>
        <scheme val="major"/>
      </rPr>
      <t>30/04/2024</t>
    </r>
    <r>
      <rPr>
        <b/>
        <sz val="11"/>
        <color theme="9" tint="-0.499984740745262"/>
        <rFont val="Calibri Light"/>
        <family val="2"/>
        <scheme val="major"/>
      </rPr>
      <t xml:space="preserve">
22/04/2024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09/04/2024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03/04/2024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15/03/2024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06/03/2024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28/02/2024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20/02/2024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26/01/2024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11/01/2024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/>
    </r>
  </si>
  <si>
    <t>COMUNIC. SUBSANACIÓN 31/05/2024
SUBSANACIÓN
REGISTRADO 09/09/2024
PUBLICADO 20/09/2024</t>
  </si>
  <si>
    <r>
      <t xml:space="preserve">NO - </t>
    </r>
    <r>
      <rPr>
        <sz val="11"/>
        <color rgb="FFFF0000"/>
        <rFont val="Calibri Light"/>
        <family val="2"/>
        <scheme val="major"/>
      </rPr>
      <t>NO</t>
    </r>
  </si>
  <si>
    <r>
      <rPr>
        <b/>
        <sz val="11"/>
        <color theme="9" tint="-0.499984740745262"/>
        <rFont val="Calibri Light"/>
        <family val="2"/>
        <scheme val="major"/>
      </rPr>
      <t>2023-097-MC</t>
    </r>
    <r>
      <rPr>
        <sz val="11"/>
        <color theme="9" tint="-0.499984740745262"/>
        <rFont val="Calibri Light"/>
        <family val="2"/>
        <scheme val="major"/>
      </rPr>
      <t xml:space="preserve">
2023-003-RN
2022-027-RN
2022-057-MN
2022-010-RN
2021-013-RN
</t>
    </r>
    <r>
      <rPr>
        <b/>
        <sz val="11"/>
        <color theme="9" tint="-0.499984740745262"/>
        <rFont val="Calibri Light"/>
        <family val="2"/>
        <scheme val="major"/>
      </rPr>
      <t>2019-012-RN</t>
    </r>
  </si>
  <si>
    <r>
      <t>21/11/2023</t>
    </r>
    <r>
      <rPr>
        <b/>
        <sz val="11"/>
        <color theme="9" tint="-0.499984740745262"/>
        <rFont val="Calibri Light"/>
        <family val="2"/>
        <scheme val="major"/>
      </rPr>
      <t xml:space="preserve">
25/10/2023</t>
    </r>
    <r>
      <rPr>
        <sz val="11"/>
        <color theme="9" tint="-0.499984740745262"/>
        <rFont val="Calibri Light"/>
        <family val="2"/>
        <scheme val="major"/>
      </rPr>
      <t xml:space="preserve">
20/07/2023
04/07/2023
22/06/2023
08/05/2023
08/02/2023
23/11/2022
07/10/2022
28/09/2022
14/09/2022
20/07/2022
14/07/2022
17/06/2022
02/06/2022
06/04/2022
09/03/2022
25/02/2022
08/07/2021
21/06/2021
01/06/2021
</t>
    </r>
    <r>
      <rPr>
        <b/>
        <sz val="11"/>
        <color theme="9" tint="-0.499984740745262"/>
        <rFont val="Calibri Light"/>
        <family val="2"/>
        <scheme val="major"/>
      </rPr>
      <t>18/09/2019</t>
    </r>
  </si>
  <si>
    <t>2023-008-RN</t>
  </si>
  <si>
    <r>
      <rPr>
        <sz val="11"/>
        <color theme="9" tint="-0.499984740745262"/>
        <rFont val="Calibri Light"/>
        <family val="2"/>
        <scheme val="major"/>
      </rPr>
      <t>24/04/2023</t>
    </r>
    <r>
      <rPr>
        <sz val="11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01/02/2023</t>
    </r>
  </si>
  <si>
    <t>Convenio publicado en 2016</t>
  </si>
  <si>
    <t>Convenio firmado en 2016
Convenio prorrogado</t>
  </si>
  <si>
    <r>
      <rPr>
        <b/>
        <sz val="11"/>
        <color theme="9" tint="-0.499984740745262"/>
        <rFont val="Calibri Light"/>
        <family val="2"/>
        <scheme val="major"/>
      </rPr>
      <t>2024-095-MN</t>
    </r>
    <r>
      <rPr>
        <b/>
        <sz val="11"/>
        <rFont val="Calibri Light"/>
        <family val="2"/>
        <scheme val="major"/>
      </rPr>
      <t xml:space="preserve">
2024-021-RN</t>
    </r>
  </si>
  <si>
    <r>
      <t xml:space="preserve">NO - </t>
    </r>
    <r>
      <rPr>
        <sz val="11"/>
        <rFont val="Calibri Light"/>
        <family val="2"/>
        <scheme val="major"/>
      </rPr>
      <t>NO</t>
    </r>
  </si>
  <si>
    <r>
      <t xml:space="preserve">NO - </t>
    </r>
    <r>
      <rPr>
        <sz val="11"/>
        <rFont val="Calibri Light"/>
        <family val="2"/>
        <scheme val="major"/>
      </rPr>
      <t>SI</t>
    </r>
  </si>
  <si>
    <r>
      <t xml:space="preserve">NO </t>
    </r>
    <r>
      <rPr>
        <sz val="11"/>
        <rFont val="Calibri Light"/>
        <family val="2"/>
        <scheme val="major"/>
      </rPr>
      <t>- NO</t>
    </r>
  </si>
  <si>
    <t>No denunciado</t>
  </si>
  <si>
    <t>NO - NO</t>
  </si>
  <si>
    <t>SI - SI</t>
  </si>
  <si>
    <r>
      <t xml:space="preserve">Año inscripc. datos personas trab. </t>
    </r>
    <r>
      <rPr>
        <b/>
        <sz val="11"/>
        <color rgb="FFFF0000"/>
        <rFont val="Calibri Light"/>
        <family val="2"/>
        <scheme val="major"/>
      </rPr>
      <t>REGCON</t>
    </r>
    <r>
      <rPr>
        <b/>
        <sz val="11"/>
        <rFont val="Calibri Light"/>
        <family val="2"/>
        <scheme val="major"/>
      </rPr>
      <t xml:space="preserve"> - CARM </t>
    </r>
  </si>
  <si>
    <r>
      <t>NO -</t>
    </r>
    <r>
      <rPr>
        <i/>
        <sz val="11"/>
        <color theme="0" tint="-0.499984740745262"/>
        <rFont val="Calibri Light"/>
        <family val="2"/>
        <scheme val="major"/>
      </rPr>
      <t xml:space="preserve"> NO</t>
    </r>
  </si>
  <si>
    <r>
      <t xml:space="preserve">NO - </t>
    </r>
    <r>
      <rPr>
        <sz val="11"/>
        <rFont val="Calibri Light"/>
        <family val="2"/>
        <scheme val="major"/>
      </rPr>
      <t xml:space="preserve">NO </t>
    </r>
  </si>
  <si>
    <r>
      <rPr>
        <b/>
        <sz val="11"/>
        <rFont val="Calibri Light"/>
        <family val="2"/>
        <scheme val="major"/>
      </rPr>
      <t>SI</t>
    </r>
    <r>
      <rPr>
        <sz val="11"/>
        <rFont val="Calibri Light"/>
        <family val="2"/>
        <scheme val="major"/>
      </rPr>
      <t xml:space="preserve"> - SI</t>
    </r>
  </si>
  <si>
    <r>
      <t xml:space="preserve">
PRESENTADO a REGISTRO 06/05/2024 (nº 2691)
FIRMADO CC 30/04/2024
</t>
    </r>
    <r>
      <rPr>
        <sz val="11"/>
        <color theme="9" tint="-0.499984740745262"/>
        <rFont val="Calibri Light"/>
        <family val="2"/>
        <scheme val="major"/>
      </rPr>
      <t xml:space="preserve">NEGOCIACIONES FINALIZADAS
EN MEDIACIÓN EN HUELGA
EN MEDIACIÓN
</t>
    </r>
    <r>
      <rPr>
        <sz val="11"/>
        <color rgb="FFFF0000"/>
        <rFont val="Calibri Light"/>
        <family val="2"/>
        <scheme val="major"/>
      </rPr>
      <t>NEGOCIACIÓN BLOQUEADA</t>
    </r>
    <r>
      <rPr>
        <sz val="11"/>
        <color theme="9" tint="-0.499984740745262"/>
        <rFont val="Calibri Light"/>
        <family val="2"/>
        <scheme val="major"/>
      </rPr>
      <t xml:space="preserve">
EN NEGOCIACIÓN (CN)</t>
    </r>
  </si>
  <si>
    <t>Evolución y situación actual de las negociaciones del convenio</t>
  </si>
  <si>
    <r>
      <t>NEGOCIACIÓN BLOQUEADA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EN NEGOCIACIÓN (CN)</t>
    </r>
    <r>
      <rPr>
        <sz val="11"/>
        <color theme="9" tint="-0.499984740745262"/>
        <rFont val="Calibri Light"/>
        <family val="2"/>
        <scheme val="major"/>
      </rPr>
      <t xml:space="preserve">
EN MEDIACIÓN (CN)</t>
    </r>
    <r>
      <rPr>
        <sz val="11"/>
        <rFont val="Calibri Light"/>
        <family val="2"/>
        <scheme val="major"/>
      </rPr>
      <t xml:space="preserve">
EN NEGOCIACIÓN (CN)</t>
    </r>
    <r>
      <rPr>
        <sz val="11"/>
        <color theme="9" tint="-0.499984740745262"/>
        <rFont val="Calibri Light"/>
        <family val="2"/>
        <scheme val="major"/>
      </rPr>
      <t xml:space="preserve">
EN MEDIACIÓN EN HUELGA (CN)
</t>
    </r>
    <r>
      <rPr>
        <sz val="11"/>
        <color rgb="FFFF0000"/>
        <rFont val="Calibri Light"/>
        <family val="2"/>
        <scheme val="major"/>
      </rPr>
      <t>NEGOCIACIÓN BLOQUEADA</t>
    </r>
    <r>
      <rPr>
        <sz val="11"/>
        <color theme="9" tint="-0.499984740745262"/>
        <rFont val="Calibri Light"/>
        <family val="2"/>
        <scheme val="major"/>
      </rPr>
      <t xml:space="preserve">
EN NEGOCIACIÓN (CN)
EN MEDIACIÓN (CN)</t>
    </r>
    <r>
      <rPr>
        <sz val="11"/>
        <color rgb="FFFF0000"/>
        <rFont val="Calibri Light"/>
        <family val="2"/>
        <scheme val="major"/>
      </rPr>
      <t xml:space="preserve">
NEGOCIACIÓN BLOQUEADA
</t>
    </r>
    <r>
      <rPr>
        <sz val="11"/>
        <color theme="9" tint="-0.499984740745262"/>
        <rFont val="Calibri Light"/>
        <family val="2"/>
        <scheme val="major"/>
      </rPr>
      <t>EN NEGOCIACIÓN (CN)</t>
    </r>
    <r>
      <rPr>
        <b/>
        <sz val="11"/>
        <color theme="9" tint="-0.499984740745262"/>
        <rFont val="Calibri Light"/>
        <family val="2"/>
        <scheme val="major"/>
      </rPr>
      <t xml:space="preserve">
</t>
    </r>
  </si>
  <si>
    <r>
      <t xml:space="preserve">NEGOCIACIÓN NO INICIADA
</t>
    </r>
    <r>
      <rPr>
        <sz val="11"/>
        <color theme="9" tint="-0.499984740745262"/>
        <rFont val="Calibri Light"/>
        <family val="2"/>
        <scheme val="major"/>
      </rPr>
      <t>NEGOCIACIÓN PROMOCIONADA</t>
    </r>
  </si>
  <si>
    <r>
      <rPr>
        <strike/>
        <sz val="11"/>
        <color theme="9" tint="-0.499984740745262"/>
        <rFont val="Calibri Light"/>
        <family val="2"/>
        <scheme val="major"/>
      </rPr>
      <t>30/07/2024</t>
    </r>
    <r>
      <rPr>
        <b/>
        <sz val="11"/>
        <color theme="9" tint="-0.499984740745262"/>
        <rFont val="Calibri Light"/>
        <family val="2"/>
        <scheme val="major"/>
      </rPr>
      <t xml:space="preserve">
24/07/2024
</t>
    </r>
    <r>
      <rPr>
        <strike/>
        <sz val="11"/>
        <color theme="9" tint="-0.499984740745262"/>
        <rFont val="Calibri Light"/>
        <family val="2"/>
        <scheme val="major"/>
      </rPr>
      <t>23/07/2024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30/05/2024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17/05/2024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29/04/2024</t>
    </r>
    <r>
      <rPr>
        <b/>
        <sz val="11"/>
        <color theme="9" tint="-0.499984740745262"/>
        <rFont val="Calibri Light"/>
        <family val="2"/>
        <scheme val="major"/>
      </rPr>
      <t xml:space="preserve">
12/04/2024</t>
    </r>
  </si>
  <si>
    <r>
      <t>NEGOCIACIÓN BLOQUEADA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EN NEGOCIACIÓN (CN)
EN MEDIACIÓN (CN)
</t>
    </r>
    <r>
      <rPr>
        <sz val="11"/>
        <color rgb="FFFF0000"/>
        <rFont val="Calibri Light"/>
        <family val="2"/>
        <scheme val="major"/>
      </rPr>
      <t>NEGOCIACIÓN BLOQUEADA</t>
    </r>
    <r>
      <rPr>
        <sz val="11"/>
        <color theme="9" tint="-0.499984740745262"/>
        <rFont val="Calibri Light"/>
        <family val="2"/>
        <scheme val="major"/>
      </rPr>
      <t xml:space="preserve">
EN NEGOCIACIÓN (CN)
EN MEDIACIÓN EN HUELGA (CN)
EN MEDIACIÓN (CN)</t>
    </r>
    <r>
      <rPr>
        <sz val="11"/>
        <color rgb="FFFF0000"/>
        <rFont val="Calibri Light"/>
        <family val="2"/>
        <scheme val="major"/>
      </rPr>
      <t xml:space="preserve">
NEGOCIACIÓN BLOQUEADA</t>
    </r>
  </si>
  <si>
    <r>
      <t xml:space="preserve">EN MEDIACIÓN (CN)
</t>
    </r>
    <r>
      <rPr>
        <sz val="11"/>
        <color rgb="FFFF0000"/>
        <rFont val="Calibri Light"/>
        <family val="2"/>
        <scheme val="major"/>
      </rPr>
      <t>NEGOCIACIÓN BLOQUEADA</t>
    </r>
    <r>
      <rPr>
        <sz val="11"/>
        <color theme="9" tint="-0.499984740745262"/>
        <rFont val="Calibri Light"/>
        <family val="2"/>
        <scheme val="major"/>
      </rPr>
      <t xml:space="preserve">
EN NEGOCIACIÓN (CN)
</t>
    </r>
    <r>
      <rPr>
        <sz val="11"/>
        <color rgb="FFFF0000"/>
        <rFont val="Calibri Light"/>
        <family val="2"/>
        <scheme val="major"/>
      </rPr>
      <t xml:space="preserve">NEGOCIACIÓN BLOQUEADA
</t>
    </r>
    <r>
      <rPr>
        <sz val="11"/>
        <color theme="9" tint="-0.499984740745262"/>
        <rFont val="Calibri Light"/>
        <family val="2"/>
        <scheme val="major"/>
      </rPr>
      <t>EN NEGOCIACIÓN (CN)</t>
    </r>
    <r>
      <rPr>
        <b/>
        <sz val="11"/>
        <color theme="9" tint="-0.499984740745262"/>
        <rFont val="Calibri Light"/>
        <family val="2"/>
        <scheme val="major"/>
      </rPr>
      <t xml:space="preserve">
</t>
    </r>
  </si>
  <si>
    <r>
      <rPr>
        <b/>
        <i/>
        <sz val="11"/>
        <color theme="0" tint="-0.499984740745262"/>
        <rFont val="Calibri Light"/>
        <family val="2"/>
        <scheme val="major"/>
      </rPr>
      <t>DISOLUCIÓN DE LA UNIDAD DE NEGOCIACIÓN.</t>
    </r>
    <r>
      <rPr>
        <i/>
        <sz val="11"/>
        <color theme="0" tint="-0.499984740745262"/>
        <rFont val="Calibri Light"/>
        <family val="2"/>
        <scheme val="major"/>
      </rPr>
      <t xml:space="preserve">
  </t>
    </r>
    <r>
      <rPr>
        <b/>
        <i/>
        <sz val="11"/>
        <color theme="0" tint="-0.499984740745262"/>
        <rFont val="Calibri Light"/>
        <family val="2"/>
        <scheme val="major"/>
      </rPr>
      <t>ADHESIÓN A CC HOSTELERÍA</t>
    </r>
  </si>
  <si>
    <r>
      <rPr>
        <b/>
        <i/>
        <sz val="11"/>
        <color theme="0" tint="-0.499984740745262"/>
        <rFont val="Calibri Light"/>
        <family val="2"/>
        <scheme val="major"/>
      </rPr>
      <t xml:space="preserve"> DISOLUCIÓN DE LA UNIDAD DE NEGOCIACIÓN.</t>
    </r>
    <r>
      <rPr>
        <i/>
        <sz val="11"/>
        <color theme="0" tint="-0.499984740745262"/>
        <rFont val="Calibri Light"/>
        <family val="2"/>
        <scheme val="major"/>
      </rPr>
      <t xml:space="preserve">
</t>
    </r>
    <r>
      <rPr>
        <b/>
        <i/>
        <sz val="11"/>
        <color theme="0" tint="-0.499984740745262"/>
        <rFont val="Calibri Light"/>
        <family val="2"/>
        <scheme val="major"/>
      </rPr>
      <t>INTEGRACIÓN EN CC DEL CAUCHO, CALZADO, ZAPATILLAS VULCANIZADAS E IND. AFINES</t>
    </r>
  </si>
  <si>
    <r>
      <rPr>
        <b/>
        <i/>
        <sz val="11"/>
        <color theme="0" tint="-0.499984740745262"/>
        <rFont val="Calibri Light"/>
        <family val="2"/>
        <scheme val="major"/>
      </rPr>
      <t>DISOLUCIÓN DE LA UNIDAD DE NEGOCIACIÓN.</t>
    </r>
    <r>
      <rPr>
        <i/>
        <sz val="11"/>
        <color theme="0" tint="-0.499984740745262"/>
        <rFont val="Calibri Light"/>
        <family val="2"/>
        <scheme val="major"/>
      </rPr>
      <t xml:space="preserve">
</t>
    </r>
    <r>
      <rPr>
        <b/>
        <i/>
        <sz val="11"/>
        <color theme="0" tint="-0.499984740745262"/>
        <rFont val="Calibri Light"/>
        <family val="2"/>
        <scheme val="major"/>
      </rPr>
      <t xml:space="preserve">ADHESIÓN A CC DE CALZADO Y CC DE LA INDUSTRIA QUÍMICA. </t>
    </r>
  </si>
  <si>
    <r>
      <rPr>
        <b/>
        <i/>
        <sz val="11"/>
        <color theme="0" tint="-0.499984740745262"/>
        <rFont val="Calibri Light"/>
        <family val="2"/>
        <scheme val="major"/>
      </rPr>
      <t>DISOLUCIÓN DE LA UNIDAD DE NEGOCIACIÓN.</t>
    </r>
    <r>
      <rPr>
        <i/>
        <sz val="11"/>
        <color theme="0" tint="-0.499984740745262"/>
        <rFont val="Calibri Light"/>
        <family val="2"/>
        <scheme val="major"/>
      </rPr>
      <t xml:space="preserve">
Sentencia TSJ Murcia de 6/3/2023 declarando la NULIDAD del CC (falta legitimac. Empresarial)</t>
    </r>
  </si>
  <si>
    <r>
      <rPr>
        <b/>
        <i/>
        <sz val="11"/>
        <color theme="0" tint="-0.499984740745262"/>
        <rFont val="Calibri Light"/>
        <family val="2"/>
        <scheme val="major"/>
      </rPr>
      <t>DISOLUCIÓN DE LA UNIDAD DE NEGOCIACIÓN.</t>
    </r>
    <r>
      <rPr>
        <i/>
        <sz val="11"/>
        <color theme="0" tint="-0.499984740745262"/>
        <rFont val="Calibri Light"/>
        <family val="2"/>
        <scheme val="major"/>
      </rPr>
      <t xml:space="preserve">
</t>
    </r>
    <r>
      <rPr>
        <b/>
        <i/>
        <sz val="11"/>
        <color theme="0" tint="-0.499984740745262"/>
        <rFont val="Calibri Light"/>
        <family val="2"/>
        <scheme val="major"/>
      </rPr>
      <t>Sentencia TS declarando no sectorial (grupo empresas)</t>
    </r>
  </si>
  <si>
    <t>Condicionada</t>
  </si>
  <si>
    <r>
      <rPr>
        <b/>
        <sz val="11"/>
        <color theme="9" tint="-0.499984740745262"/>
        <rFont val="Calibri Light"/>
        <family val="2"/>
        <scheme val="major"/>
      </rPr>
      <t>EN NEGOCIACIÓN (CN)
EN MEDIACIÓN EN HUELGA (CN)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rgb="FFFF0000"/>
        <rFont val="Calibri Light"/>
        <family val="2"/>
        <scheme val="major"/>
      </rPr>
      <t xml:space="preserve">NEGOCIACIÓN BLOQUEADA
</t>
    </r>
    <r>
      <rPr>
        <sz val="11"/>
        <color theme="9" tint="-0.499984740745262"/>
        <rFont val="Calibri Light"/>
        <family val="2"/>
        <scheme val="major"/>
      </rPr>
      <t>EN NEGOCIACIÓN (CN)</t>
    </r>
    <r>
      <rPr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EN MEDIACIÓN (CN)
</t>
    </r>
    <r>
      <rPr>
        <sz val="11"/>
        <color rgb="FFFF0000"/>
        <rFont val="Calibri Light"/>
        <family val="2"/>
        <scheme val="major"/>
      </rPr>
      <t xml:space="preserve"> NEGOCIACIÓN BLOQUEADA
</t>
    </r>
    <r>
      <rPr>
        <sz val="11"/>
        <color theme="9" tint="-0.499984740745262"/>
        <rFont val="Calibri Light"/>
        <family val="2"/>
        <scheme val="major"/>
      </rPr>
      <t>EN NEGOCIACIÓN (CN)</t>
    </r>
  </si>
  <si>
    <t xml:space="preserve">
2023-025-MN 2023-005-RN
2022-023-RN 2021-071-MN 2020-083-MN 2019-056-MC  </t>
  </si>
  <si>
    <t>Segumiento</t>
  </si>
  <si>
    <r>
      <t>NEGOCIACIÓN BLOQUEADA</t>
    </r>
    <r>
      <rPr>
        <sz val="11"/>
        <color theme="9" tint="-0.499984740745262"/>
        <rFont val="Calibri Light"/>
        <family val="2"/>
        <scheme val="major"/>
      </rPr>
      <t xml:space="preserve">
EN NEGOCIACIÓN (CN)
ACUERDO TABLAS 
EN MEDIACIÓN (CN)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rgb="FFFF0000"/>
        <rFont val="Calibri Light"/>
        <family val="2"/>
        <scheme val="major"/>
      </rPr>
      <t xml:space="preserve">NEGOCIACIÓN BLOQUEADA
</t>
    </r>
    <r>
      <rPr>
        <sz val="11"/>
        <color theme="9" tint="-0.499984740745262"/>
        <rFont val="Calibri Light"/>
        <family val="2"/>
        <scheme val="major"/>
      </rPr>
      <t>EN NEGOCIACIÓN (CN)</t>
    </r>
    <r>
      <rPr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EN MEDIACIÓN (CN)
</t>
    </r>
    <r>
      <rPr>
        <sz val="11"/>
        <color rgb="FFFF0000"/>
        <rFont val="Calibri Light"/>
        <family val="2"/>
        <scheme val="major"/>
      </rPr>
      <t>NO CONSTITUCIÓN CN</t>
    </r>
  </si>
  <si>
    <t>Mediación</t>
  </si>
  <si>
    <r>
      <t>Negociación</t>
    </r>
    <r>
      <rPr>
        <sz val="11"/>
        <color theme="9" tint="-0.499984740745262"/>
        <rFont val="Calibri Light"/>
        <family val="2"/>
        <scheme val="major"/>
      </rPr>
      <t xml:space="preserve">
</t>
    </r>
  </si>
  <si>
    <r>
      <t>Mediación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Negociación</t>
    </r>
  </si>
  <si>
    <r>
      <t xml:space="preserve">
</t>
    </r>
    <r>
      <rPr>
        <b/>
        <sz val="11"/>
        <color theme="9" tint="-0.499984740745262"/>
        <rFont val="Calibri Light"/>
        <family val="2"/>
        <scheme val="major"/>
      </rPr>
      <t>Negociación</t>
    </r>
  </si>
  <si>
    <t>INE (OCUPADOS 2024-2T)</t>
  </si>
  <si>
    <r>
      <t>2024-070-MH</t>
    </r>
    <r>
      <rPr>
        <sz val="11"/>
        <color theme="9" tint="-0.499984740745262"/>
        <rFont val="Calibri Light"/>
        <family val="2"/>
        <scheme val="major"/>
      </rPr>
      <t xml:space="preserve">
2024-067-MH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2024-035-RN
2024-034-RN
2024-033-RN
2024-032-RN
2024-031-RN
2024-012-RN</t>
    </r>
    <r>
      <rPr>
        <b/>
        <sz val="11"/>
        <color theme="9" tint="-0.499984740745262"/>
        <rFont val="Calibri Light"/>
        <family val="2"/>
        <scheme val="major"/>
      </rPr>
      <t xml:space="preserve">
2024-007-RN</t>
    </r>
  </si>
  <si>
    <r>
      <t xml:space="preserve">11/10/2024
</t>
    </r>
    <r>
      <rPr>
        <sz val="11"/>
        <color theme="9" tint="-0.499984740745262"/>
        <rFont val="Calibri Light"/>
        <family val="2"/>
        <scheme val="major"/>
      </rPr>
      <t>30/07/2024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02/07/2024</t>
    </r>
    <r>
      <rPr>
        <b/>
        <strike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28/06/2024
24/05/2024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10/05/2024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24/04/2024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21/03/2024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11/03/2024</t>
    </r>
    <r>
      <rPr>
        <b/>
        <sz val="11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26/01/2024</t>
    </r>
  </si>
  <si>
    <t xml:space="preserve">
PRESENTADO a REGISTRO el 31/1/2024 (nº 002600)
FIRMADO 29/1/2024 (OMAL)</t>
  </si>
  <si>
    <r>
      <rPr>
        <b/>
        <sz val="11"/>
        <rFont val="Calibri Light"/>
        <family val="2"/>
        <scheme val="major"/>
      </rPr>
      <t>EN NEGOCIACIÓN (CN)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EN MEDIACIÓN (CN)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rgb="FFFF0000"/>
        <rFont val="Calibri Light"/>
        <family val="2"/>
        <scheme val="major"/>
      </rPr>
      <t>NEGOCIACIÓN BLOQUEADA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EN NEGOCIACIÓN (CN)</t>
    </r>
  </si>
  <si>
    <r>
      <t xml:space="preserve">
COMUNIC. SUBSANACIÓN 08/07/2024
</t>
    </r>
    <r>
      <rPr>
        <b/>
        <sz val="11"/>
        <color theme="9" tint="-0.499984740745262"/>
        <rFont val="Calibri Light"/>
        <family val="2"/>
        <scheme val="major"/>
      </rPr>
      <t>SUBSANADO 30/10/2024</t>
    </r>
    <r>
      <rPr>
        <b/>
        <sz val="11"/>
        <color rgb="FFFF0000"/>
        <rFont val="Calibri Light"/>
        <family val="2"/>
        <scheme val="major"/>
      </rPr>
      <t xml:space="preserve">
PENDIENTE DE REGISTRO
PENDIENTE PUBLICACIÓN</t>
    </r>
  </si>
  <si>
    <r>
      <t>30/10/2024</t>
    </r>
    <r>
      <rPr>
        <sz val="11"/>
        <color theme="9" tint="-0.499984740745262"/>
        <rFont val="Calibri Light"/>
        <family val="2"/>
        <scheme val="major"/>
      </rPr>
      <t xml:space="preserve">
05/06/2024
09/05/2024
09/04/2024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19/01/2024</t>
    </r>
  </si>
  <si>
    <t>PRESENTADO a REGISTRO 24/10/2024 (nº 2808)
FIRMADO (OMAL) 11/10/2024
NEGOCIACIONES FINALIZADAS</t>
  </si>
  <si>
    <r>
      <rPr>
        <b/>
        <sz val="11"/>
        <color theme="9" tint="-0.499984740745262"/>
        <rFont val="Calibri Light"/>
        <family val="2"/>
        <scheme val="major"/>
      </rPr>
      <t xml:space="preserve">08/11/2024
</t>
    </r>
    <r>
      <rPr>
        <sz val="11"/>
        <color theme="9" tint="-0.499984740745262"/>
        <rFont val="Calibri Light"/>
        <family val="2"/>
        <scheme val="major"/>
      </rPr>
      <t>18/10/2024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27/09/2024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05/09/2024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14/06/2024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30/05/2024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17/05/2024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10/05/2024
25/04/2024</t>
    </r>
    <r>
      <rPr>
        <strike/>
        <sz val="11"/>
        <color theme="9" tint="-0.499984740745262"/>
        <rFont val="Calibri Light"/>
        <family val="2"/>
        <scheme val="major"/>
      </rPr>
      <t xml:space="preserve">
22/03/2024
21/03/2024</t>
    </r>
  </si>
  <si>
    <r>
      <t xml:space="preserve">
</t>
    </r>
    <r>
      <rPr>
        <b/>
        <sz val="11"/>
        <color rgb="FFFF0000"/>
        <rFont val="Calibri Light"/>
        <family val="2"/>
        <scheme val="major"/>
      </rPr>
      <t>NEGOCIACIÓN BLOQUEADA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EN MEDIACIÓN (CN)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rgb="FFFF0000"/>
        <rFont val="Calibri Light"/>
        <family val="2"/>
        <scheme val="major"/>
      </rPr>
      <t>NEGOCIACIÓN BLOQUEADA</t>
    </r>
    <r>
      <rPr>
        <sz val="11"/>
        <color theme="9" tint="-0.499984740745262"/>
        <rFont val="Calibri Light"/>
        <family val="2"/>
        <scheme val="major"/>
      </rPr>
      <t xml:space="preserve">
EN NEGOCIACIÓN (CN)
EN MEDIACIÓN (CN)
</t>
    </r>
    <r>
      <rPr>
        <sz val="11"/>
        <color rgb="FFFF0000"/>
        <rFont val="Calibri Light"/>
        <family val="2"/>
        <scheme val="major"/>
      </rPr>
      <t>NEGOCIACIÓN BLOQUEADA</t>
    </r>
    <r>
      <rPr>
        <sz val="11"/>
        <color theme="9" tint="-0.499984740745262"/>
        <rFont val="Calibri Light"/>
        <family val="2"/>
        <scheme val="major"/>
      </rPr>
      <t xml:space="preserve">
EN NEGOCIACIÓN (CN)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ACUERDO DE TS 2022 Y CONSTITUCIÓN NUEVA MESA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EN MEDIACIÓN (CN)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rgb="FFFF0000"/>
        <rFont val="Calibri Light"/>
        <family val="2"/>
        <scheme val="major"/>
      </rPr>
      <t xml:space="preserve">NEGOCIACIÓN BLOQUEADA
</t>
    </r>
    <r>
      <rPr>
        <sz val="11"/>
        <color theme="9" tint="-0.499984740745262"/>
        <rFont val="Calibri Light"/>
        <family val="2"/>
        <scheme val="major"/>
      </rPr>
      <t>EN NEGOCIACIÓN (CN)</t>
    </r>
  </si>
  <si>
    <r>
      <rPr>
        <sz val="11"/>
        <color theme="9" tint="-0.499984740745262"/>
        <rFont val="Calibri Light"/>
        <family val="2"/>
        <scheme val="major"/>
      </rPr>
      <t>2024-025-MN</t>
    </r>
    <r>
      <rPr>
        <b/>
        <sz val="11"/>
        <color theme="9" tint="-0.499984740745262"/>
        <rFont val="Calibri Light"/>
        <family val="2"/>
        <scheme val="major"/>
      </rPr>
      <t xml:space="preserve">
2024-005-RN </t>
    </r>
  </si>
  <si>
    <r>
      <rPr>
        <b/>
        <sz val="11"/>
        <rFont val="Calibri Light"/>
        <family val="2"/>
        <scheme val="major"/>
      </rPr>
      <t>30/05/2024</t>
    </r>
    <r>
      <rPr>
        <sz val="11"/>
        <color theme="9" tint="-0.499984740745262"/>
        <rFont val="Calibri Light"/>
        <family val="2"/>
        <scheme val="major"/>
      </rPr>
      <t xml:space="preserve">
25/04/2024</t>
    </r>
    <r>
      <rPr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16/04/2024</t>
    </r>
    <r>
      <rPr>
        <sz val="11"/>
        <color theme="9" tint="-0.499984740745262"/>
        <rFont val="Calibri Light"/>
        <family val="2"/>
        <scheme val="major"/>
      </rPr>
      <t xml:space="preserve">
21/03/2024</t>
    </r>
    <r>
      <rPr>
        <sz val="11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12/03/2024</t>
    </r>
    <r>
      <rPr>
        <strike/>
        <sz val="11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08/03/2024
23/02/2024</t>
    </r>
    <r>
      <rPr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26/01/2024
16/01/2024</t>
    </r>
  </si>
  <si>
    <r>
      <t xml:space="preserve">PRESENTADO a REGISTRO 22/07/2024 (nº 2760)
</t>
    </r>
    <r>
      <rPr>
        <b/>
        <sz val="11"/>
        <color theme="9" tint="-0.499984740745262"/>
        <rFont val="Calibri Light"/>
        <family val="2"/>
        <scheme val="major"/>
      </rPr>
      <t>FIRMADO CC (OMAL) 18/07/2024</t>
    </r>
    <r>
      <rPr>
        <sz val="11"/>
        <color theme="9" tint="-0.499984740745262"/>
        <rFont val="Calibri Light"/>
        <family val="2"/>
        <scheme val="major"/>
      </rPr>
      <t xml:space="preserve">
NEGOCIACIONES FINALIZADAS</t>
    </r>
  </si>
  <si>
    <r>
      <t xml:space="preserve">12/12/2024
</t>
    </r>
    <r>
      <rPr>
        <b/>
        <sz val="11"/>
        <color theme="9" tint="-0.499984740745262"/>
        <rFont val="Calibri Light"/>
        <family val="2"/>
        <scheme val="major"/>
      </rPr>
      <t>15/11/2024</t>
    </r>
  </si>
  <si>
    <t>EN NEGOCIACIÓN</t>
  </si>
  <si>
    <r>
      <rPr>
        <b/>
        <sz val="11"/>
        <color theme="9" tint="-0.499984740745262"/>
        <rFont val="Calibri Light"/>
        <family val="2"/>
        <scheme val="major"/>
      </rPr>
      <t>PUBLICADO 22/11/2024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REGISTRADO 12/11/2024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SUBSANADO 18/10/2024 y 05/11/2024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rgb="FFFF0000"/>
        <rFont val="Calibri Light"/>
        <family val="2"/>
        <scheme val="major"/>
      </rPr>
      <t>COMUNIC. SUBSANACIÓN 27/08/2024</t>
    </r>
  </si>
  <si>
    <r>
      <t>21/11/2024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25/10/2024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11/10/2024
27/09/2024
13/09/2024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14/06/2024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09/05/2024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23/04/2024</t>
    </r>
    <r>
      <rPr>
        <b/>
        <sz val="11"/>
        <color theme="9" tint="-0.499984740745262"/>
        <rFont val="Calibri Light"/>
        <family val="2"/>
        <scheme val="major"/>
      </rPr>
      <t xml:space="preserve">
24/01/2024</t>
    </r>
  </si>
  <si>
    <t>PRESENTADO a REGISTRO 
FIRMADO (OMAL) 21/11/2024
NEGOCIACIONES FINALIZADAS</t>
  </si>
  <si>
    <t>PENDIENTE DE PUBLICACIÓN
PENDIENTE DE REGISTRO</t>
  </si>
  <si>
    <r>
      <t>20/11/2024
31/10/2024
01/10/2024</t>
    </r>
    <r>
      <rPr>
        <b/>
        <sz val="11"/>
        <color theme="9" tint="-0.499984740745262"/>
        <rFont val="Calibri Light"/>
        <family val="2"/>
        <scheme val="major"/>
      </rPr>
      <t xml:space="preserve">
18/09/2024</t>
    </r>
    <r>
      <rPr>
        <strike/>
        <sz val="11"/>
        <color theme="9" tint="-0.499984740745262"/>
        <rFont val="Calibri Light"/>
        <family val="2"/>
        <scheme val="major"/>
      </rPr>
      <t xml:space="preserve">
30/07/2024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11/07/2024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27/06/2024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04/06/2024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13/05/2024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06/05/2024
</t>
    </r>
    <r>
      <rPr>
        <strike/>
        <sz val="11"/>
        <color theme="9" tint="-0.499984740745262"/>
        <rFont val="Calibri Light"/>
        <family val="2"/>
        <scheme val="major"/>
      </rPr>
      <t>02/05/2024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23/04/2024
03/04/2024</t>
    </r>
  </si>
  <si>
    <r>
      <rPr>
        <strike/>
        <sz val="11"/>
        <color theme="9" tint="-0.499984740745262"/>
        <rFont val="Calibri Light"/>
        <family val="2"/>
        <scheme val="major"/>
      </rPr>
      <t>20/11/2024
31/10/2024</t>
    </r>
    <r>
      <rPr>
        <b/>
        <sz val="11"/>
        <color theme="9" tint="-0.499984740745262"/>
        <rFont val="Calibri Light"/>
        <family val="2"/>
        <scheme val="major"/>
      </rPr>
      <t xml:space="preserve">
18/09/2024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11/09/2024</t>
    </r>
    <r>
      <rPr>
        <sz val="11"/>
        <color theme="9" tint="-0.499984740745262"/>
        <rFont val="Calibri Light"/>
        <family val="2"/>
        <scheme val="major"/>
      </rPr>
      <t xml:space="preserve">
11/07/2024</t>
    </r>
    <r>
      <rPr>
        <b/>
        <strike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04/06/2024</t>
    </r>
  </si>
  <si>
    <r>
      <t>28/11/2024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08/11/2024
24/10/2024
10/10/2024
26/09/2024
19/09/2024
12/09/2024
05/09/2024
07/08/2024
02/08/2024
30/07/2024
19/07/2024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13/06/2024</t>
    </r>
    <r>
      <rPr>
        <strike/>
        <sz val="11"/>
        <color theme="9" tint="-0.499984740745262"/>
        <rFont val="Calibri Light"/>
        <family val="2"/>
        <scheme val="major"/>
      </rPr>
      <t xml:space="preserve">
16/04/2024</t>
    </r>
    <r>
      <rPr>
        <sz val="11"/>
        <color theme="9" tint="-0.499984740745262"/>
        <rFont val="Calibri Light"/>
        <family val="2"/>
        <scheme val="major"/>
      </rPr>
      <t xml:space="preserve">
05/03/2024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01/03/2024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22/01/2024</t>
    </r>
  </si>
  <si>
    <r>
      <rPr>
        <b/>
        <sz val="11"/>
        <rFont val="Calibri Light"/>
        <family val="2"/>
        <scheme val="major"/>
      </rPr>
      <t>14/11/2024</t>
    </r>
    <r>
      <rPr>
        <b/>
        <sz val="11"/>
        <color theme="9" tint="-0.499984740745262"/>
        <rFont val="Calibri Light"/>
        <family val="2"/>
        <scheme val="major"/>
      </rPr>
      <t xml:space="preserve">
04/11/2024
</t>
    </r>
    <r>
      <rPr>
        <sz val="11"/>
        <color theme="9" tint="-0.499984740745262"/>
        <rFont val="Calibri Light"/>
        <family val="2"/>
        <scheme val="major"/>
      </rPr>
      <t>29/10/2024</t>
    </r>
    <r>
      <rPr>
        <sz val="11"/>
        <rFont val="Calibri Light"/>
        <family val="2"/>
        <scheme val="major"/>
      </rPr>
      <t xml:space="preserve">
18/06/2024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06/06/2024
24/04/2024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11/04/2024</t>
    </r>
    <r>
      <rPr>
        <b/>
        <sz val="11"/>
        <rFont val="Calibri Light"/>
        <family val="2"/>
        <scheme val="major"/>
      </rPr>
      <t xml:space="preserve">
15/03/2024</t>
    </r>
  </si>
  <si>
    <r>
      <rPr>
        <b/>
        <sz val="11"/>
        <color theme="9" tint="-0.499984740745262"/>
        <rFont val="Calibri Light"/>
        <family val="2"/>
        <scheme val="major"/>
      </rPr>
      <t xml:space="preserve">28/11/2024
</t>
    </r>
    <r>
      <rPr>
        <sz val="11"/>
        <color theme="9" tint="-0.499984740745262"/>
        <rFont val="Calibri Light"/>
        <family val="2"/>
        <scheme val="major"/>
      </rPr>
      <t>18/10/2024
27/06/2024
12/06/2024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</si>
</sst>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36"/>
      <name val="Calibri Light"/>
      <family val="2"/>
      <scheme val="major"/>
    </font>
    <font>
      <sz val="11"/>
      <name val="Calibri Light"/>
      <family val="2"/>
      <scheme val="major"/>
    </font>
    <font>
      <b/>
      <sz val="28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11"/>
      <color theme="9" tint="-0.499984740745262"/>
      <name val="Calibri Light"/>
      <family val="2"/>
      <scheme val="major"/>
    </font>
    <font>
      <strike/>
      <sz val="11"/>
      <color theme="9" tint="-0.499984740745262"/>
      <name val="Calibri Light"/>
      <family val="2"/>
      <scheme val="major"/>
    </font>
    <font>
      <b/>
      <i/>
      <sz val="11"/>
      <color theme="0" tint="-0.499984740745262"/>
      <name val="Calibri Light"/>
      <family val="2"/>
      <scheme val="major"/>
    </font>
    <font>
      <b/>
      <i/>
      <sz val="9"/>
      <color theme="0" tint="-0.499984740745262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theme="0" tint="-0.499984740745262"/>
      <name val="Calibri Light"/>
      <family val="2"/>
      <scheme val="major"/>
    </font>
    <font>
      <i/>
      <sz val="11"/>
      <color theme="0" tint="-0.499984740745262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i/>
      <sz val="11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color theme="9" tint="-0.499984740745262"/>
      <name val="Calibri Light"/>
      <family val="2"/>
      <scheme val="major"/>
    </font>
    <font>
      <i/>
      <sz val="11"/>
      <color rgb="FFFF0000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  <font>
      <b/>
      <i/>
      <sz val="11"/>
      <color theme="9" tint="-0.499984740745262"/>
      <name val="Calibri Light"/>
      <family val="2"/>
      <scheme val="major"/>
    </font>
    <font>
      <i/>
      <sz val="11"/>
      <color theme="9" tint="-0.499984740745262"/>
      <name val="Calibri Light"/>
      <family val="2"/>
      <scheme val="major"/>
    </font>
    <font>
      <strike/>
      <sz val="11"/>
      <color rgb="FFFF0000"/>
      <name val="Calibri Light"/>
      <family val="2"/>
      <scheme val="major"/>
    </font>
    <font>
      <strike/>
      <sz val="11"/>
      <name val="Calibri Light"/>
      <family val="2"/>
      <scheme val="major"/>
    </font>
    <font>
      <sz val="11"/>
      <name val="Calibri"/>
      <family val="2"/>
      <scheme val="minor"/>
    </font>
    <font>
      <b/>
      <strike/>
      <sz val="11"/>
      <color rgb="FFFF0000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24">
    <xf numFmtId="0" fontId="0" fillId="0" borderId="0" xfId="0"/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" fontId="4" fillId="4" borderId="2" xfId="2" applyNumberFormat="1" applyFont="1" applyFill="1" applyBorder="1" applyAlignment="1">
      <alignment horizontal="center" vertical="center" wrapText="1"/>
    </xf>
    <xf numFmtId="1" fontId="4" fillId="4" borderId="3" xfId="2" applyNumberFormat="1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left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1" fontId="4" fillId="5" borderId="3" xfId="2" applyNumberFormat="1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right" vertical="center" wrapText="1"/>
    </xf>
    <xf numFmtId="14" fontId="13" fillId="5" borderId="3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1" fontId="4" fillId="5" borderId="2" xfId="2" applyNumberFormat="1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left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right" vertical="center" wrapText="1"/>
    </xf>
    <xf numFmtId="3" fontId="6" fillId="5" borderId="3" xfId="0" applyNumberFormat="1" applyFont="1" applyFill="1" applyBorder="1" applyAlignment="1">
      <alignment horizontal="right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3" fontId="6" fillId="4" borderId="3" xfId="0" applyNumberFormat="1" applyFont="1" applyFill="1" applyBorder="1" applyAlignment="1">
      <alignment horizontal="center" vertical="center" wrapText="1"/>
    </xf>
    <xf numFmtId="1" fontId="4" fillId="6" borderId="3" xfId="2" applyNumberFormat="1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left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14" fontId="10" fillId="6" borderId="3" xfId="0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right"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right" vertical="center" wrapText="1"/>
    </xf>
    <xf numFmtId="14" fontId="13" fillId="5" borderId="2" xfId="0" applyNumberFormat="1" applyFont="1" applyFill="1" applyBorder="1" applyAlignment="1">
      <alignment horizontal="center" vertical="center" wrapText="1"/>
    </xf>
    <xf numFmtId="14" fontId="18" fillId="5" borderId="4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wrapText="1"/>
    </xf>
    <xf numFmtId="0" fontId="9" fillId="5" borderId="3" xfId="2" applyFont="1" applyFill="1" applyBorder="1" applyAlignment="1">
      <alignment horizontal="left" vertical="center" wrapText="1"/>
    </xf>
    <xf numFmtId="1" fontId="4" fillId="7" borderId="3" xfId="2" applyNumberFormat="1" applyFont="1" applyFill="1" applyBorder="1" applyAlignment="1">
      <alignment horizontal="center" vertical="center" wrapText="1"/>
    </xf>
    <xf numFmtId="0" fontId="10" fillId="7" borderId="3" xfId="2" applyFont="1" applyFill="1" applyBorder="1" applyAlignment="1">
      <alignment horizontal="left" vertical="center" wrapText="1"/>
    </xf>
    <xf numFmtId="3" fontId="4" fillId="7" borderId="4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right" vertical="center" wrapText="1"/>
    </xf>
    <xf numFmtId="3" fontId="11" fillId="7" borderId="3" xfId="0" applyNumberFormat="1" applyFont="1" applyFill="1" applyBorder="1" applyAlignment="1">
      <alignment horizontal="right" vertical="center" wrapText="1"/>
    </xf>
    <xf numFmtId="14" fontId="10" fillId="7" borderId="3" xfId="0" applyNumberFormat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 wrapText="1"/>
    </xf>
    <xf numFmtId="3" fontId="4" fillId="7" borderId="3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" fontId="4" fillId="8" borderId="2" xfId="2" applyNumberFormat="1" applyFont="1" applyFill="1" applyBorder="1" applyAlignment="1">
      <alignment horizontal="center" vertical="center" wrapText="1"/>
    </xf>
    <xf numFmtId="1" fontId="4" fillId="8" borderId="3" xfId="2" applyNumberFormat="1" applyFont="1" applyFill="1" applyBorder="1" applyAlignment="1">
      <alignment horizontal="center" vertical="center" wrapText="1"/>
    </xf>
    <xf numFmtId="0" fontId="9" fillId="8" borderId="3" xfId="2" applyFont="1" applyFill="1" applyBorder="1" applyAlignment="1">
      <alignment horizontal="left" vertical="center" wrapText="1"/>
    </xf>
    <xf numFmtId="3" fontId="4" fillId="8" borderId="4" xfId="0" applyNumberFormat="1" applyFont="1" applyFill="1" applyBorder="1" applyAlignment="1">
      <alignment horizontal="center" vertical="center" wrapText="1"/>
    </xf>
    <xf numFmtId="14" fontId="4" fillId="8" borderId="3" xfId="0" applyNumberFormat="1" applyFont="1" applyFill="1" applyBorder="1" applyAlignment="1">
      <alignment horizontal="center" vertical="center" wrapText="1"/>
    </xf>
    <xf numFmtId="14" fontId="9" fillId="8" borderId="3" xfId="0" applyNumberFormat="1" applyFont="1" applyFill="1" applyBorder="1" applyAlignment="1">
      <alignment horizontal="center" vertical="center" wrapText="1"/>
    </xf>
    <xf numFmtId="3" fontId="4" fillId="8" borderId="3" xfId="0" applyNumberFormat="1" applyFont="1" applyFill="1" applyBorder="1" applyAlignment="1">
      <alignment horizontal="center" vertical="center" wrapText="1"/>
    </xf>
    <xf numFmtId="3" fontId="10" fillId="8" borderId="3" xfId="0" applyNumberFormat="1" applyFont="1" applyFill="1" applyBorder="1" applyAlignment="1">
      <alignment horizontal="center" vertical="center" wrapText="1"/>
    </xf>
    <xf numFmtId="14" fontId="11" fillId="8" borderId="3" xfId="0" applyNumberFormat="1" applyFont="1" applyFill="1" applyBorder="1" applyAlignment="1">
      <alignment horizontal="center" vertical="center" wrapText="1"/>
    </xf>
    <xf numFmtId="14" fontId="10" fillId="8" borderId="3" xfId="0" applyNumberFormat="1" applyFont="1" applyFill="1" applyBorder="1" applyAlignment="1">
      <alignment horizontal="center" vertical="center" wrapText="1"/>
    </xf>
    <xf numFmtId="3" fontId="9" fillId="8" borderId="3" xfId="0" applyNumberFormat="1" applyFont="1" applyFill="1" applyBorder="1" applyAlignment="1">
      <alignment horizontal="center" vertical="center" wrapText="1"/>
    </xf>
    <xf numFmtId="1" fontId="4" fillId="9" borderId="2" xfId="2" applyNumberFormat="1" applyFont="1" applyFill="1" applyBorder="1" applyAlignment="1">
      <alignment horizontal="center" vertical="center" wrapText="1"/>
    </xf>
    <xf numFmtId="1" fontId="4" fillId="9" borderId="3" xfId="2" applyNumberFormat="1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left" vertical="center" wrapText="1"/>
    </xf>
    <xf numFmtId="3" fontId="4" fillId="9" borderId="4" xfId="0" applyNumberFormat="1" applyFont="1" applyFill="1" applyBorder="1" applyAlignment="1">
      <alignment horizontal="center" vertical="center" wrapText="1"/>
    </xf>
    <xf numFmtId="14" fontId="4" fillId="9" borderId="3" xfId="0" applyNumberFormat="1" applyFont="1" applyFill="1" applyBorder="1" applyAlignment="1">
      <alignment horizontal="center" vertical="center" wrapText="1"/>
    </xf>
    <xf numFmtId="14" fontId="9" fillId="9" borderId="3" xfId="0" applyNumberFormat="1" applyFont="1" applyFill="1" applyBorder="1" applyAlignment="1">
      <alignment horizontal="center" vertical="center" wrapText="1"/>
    </xf>
    <xf numFmtId="3" fontId="4" fillId="9" borderId="3" xfId="0" applyNumberFormat="1" applyFont="1" applyFill="1" applyBorder="1" applyAlignment="1">
      <alignment horizontal="center" vertical="center" wrapText="1"/>
    </xf>
    <xf numFmtId="1" fontId="4" fillId="10" borderId="3" xfId="2" applyNumberFormat="1" applyFont="1" applyFill="1" applyBorder="1" applyAlignment="1">
      <alignment horizontal="center" vertical="center" wrapText="1"/>
    </xf>
    <xf numFmtId="0" fontId="10" fillId="10" borderId="3" xfId="2" applyFont="1" applyFill="1" applyBorder="1" applyAlignment="1">
      <alignment horizontal="left" vertical="center" wrapText="1"/>
    </xf>
    <xf numFmtId="3" fontId="4" fillId="10" borderId="4" xfId="0" applyNumberFormat="1" applyFont="1" applyFill="1" applyBorder="1" applyAlignment="1">
      <alignment horizontal="center" vertical="center" wrapText="1"/>
    </xf>
    <xf numFmtId="14" fontId="4" fillId="10" borderId="3" xfId="0" applyNumberFormat="1" applyFont="1" applyFill="1" applyBorder="1" applyAlignment="1">
      <alignment horizontal="center" vertical="center" wrapText="1"/>
    </xf>
    <xf numFmtId="3" fontId="4" fillId="10" borderId="3" xfId="0" applyNumberFormat="1" applyFont="1" applyFill="1" applyBorder="1" applyAlignment="1">
      <alignment horizontal="center" vertical="center" wrapText="1"/>
    </xf>
    <xf numFmtId="3" fontId="10" fillId="10" borderId="3" xfId="0" applyNumberFormat="1" applyFont="1" applyFill="1" applyBorder="1" applyAlignment="1">
      <alignment horizontal="center" vertical="center" wrapText="1"/>
    </xf>
    <xf numFmtId="3" fontId="9" fillId="11" borderId="3" xfId="0" applyNumberFormat="1" applyFont="1" applyFill="1" applyBorder="1" applyAlignment="1">
      <alignment horizontal="center" vertical="center" wrapText="1"/>
    </xf>
    <xf numFmtId="14" fontId="10" fillId="7" borderId="2" xfId="0" applyNumberFormat="1" applyFont="1" applyFill="1" applyBorder="1" applyAlignment="1">
      <alignment horizontal="center" vertical="center" wrapText="1"/>
    </xf>
    <xf numFmtId="3" fontId="6" fillId="7" borderId="3" xfId="0" applyNumberFormat="1" applyFont="1" applyFill="1" applyBorder="1" applyAlignment="1">
      <alignment horizontal="center" vertical="center" wrapText="1"/>
    </xf>
    <xf numFmtId="3" fontId="10" fillId="9" borderId="3" xfId="0" applyNumberFormat="1" applyFont="1" applyFill="1" applyBorder="1" applyAlignment="1">
      <alignment horizontal="center" vertical="center" wrapText="1"/>
    </xf>
    <xf numFmtId="14" fontId="6" fillId="9" borderId="4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14" fontId="6" fillId="5" borderId="4" xfId="0" applyNumberFormat="1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right" vertical="center" wrapText="1"/>
    </xf>
    <xf numFmtId="14" fontId="11" fillId="6" borderId="3" xfId="0" applyNumberFormat="1" applyFont="1" applyFill="1" applyBorder="1" applyAlignment="1">
      <alignment horizontal="center" vertical="center" wrapText="1"/>
    </xf>
    <xf numFmtId="14" fontId="10" fillId="10" borderId="3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right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wrapTex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6" fillId="7" borderId="3" xfId="0" applyNumberFormat="1" applyFont="1" applyFill="1" applyBorder="1" applyAlignment="1">
      <alignment horizontal="center" vertical="center" wrapText="1"/>
    </xf>
    <xf numFmtId="14" fontId="6" fillId="9" borderId="3" xfId="0" applyNumberFormat="1" applyFont="1" applyFill="1" applyBorder="1" applyAlignment="1">
      <alignment horizontal="center" vertical="center" wrapText="1"/>
    </xf>
    <xf numFmtId="14" fontId="10" fillId="9" borderId="3" xfId="0" applyNumberFormat="1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>
      <alignment horizontal="right" vertical="center" wrapText="1"/>
    </xf>
    <xf numFmtId="1" fontId="21" fillId="0" borderId="0" xfId="2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right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22" fillId="0" borderId="0" xfId="2" applyNumberFormat="1" applyFont="1" applyFill="1" applyBorder="1" applyAlignment="1">
      <alignment horizontal="center" vertical="center" wrapText="1"/>
    </xf>
    <xf numFmtId="3" fontId="22" fillId="11" borderId="3" xfId="0" applyNumberFormat="1" applyFont="1" applyFill="1" applyBorder="1" applyAlignment="1">
      <alignment horizontal="center" vertical="center" wrapText="1"/>
    </xf>
    <xf numFmtId="3" fontId="23" fillId="11" borderId="3" xfId="0" applyNumberFormat="1" applyFont="1" applyFill="1" applyBorder="1" applyAlignment="1">
      <alignment horizontal="center" vertical="center" wrapText="1"/>
    </xf>
    <xf numFmtId="3" fontId="22" fillId="11" borderId="4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wrapText="1"/>
    </xf>
    <xf numFmtId="0" fontId="21" fillId="0" borderId="0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4" fillId="9" borderId="3" xfId="2" applyFont="1" applyFill="1" applyBorder="1" applyAlignment="1">
      <alignment horizontal="right" vertical="center" wrapText="1"/>
    </xf>
    <xf numFmtId="3" fontId="4" fillId="9" borderId="3" xfId="2" applyNumberFormat="1" applyFont="1" applyFill="1" applyBorder="1" applyAlignment="1">
      <alignment horizontal="right" vertical="center" wrapText="1"/>
    </xf>
    <xf numFmtId="3" fontId="6" fillId="9" borderId="3" xfId="2" applyNumberFormat="1" applyFont="1" applyFill="1" applyBorder="1" applyAlignment="1">
      <alignment horizontal="right" vertical="center" wrapText="1"/>
    </xf>
    <xf numFmtId="10" fontId="24" fillId="9" borderId="3" xfId="1" applyNumberFormat="1" applyFont="1" applyFill="1" applyBorder="1" applyAlignment="1">
      <alignment horizontal="right" vertical="center" wrapText="1"/>
    </xf>
    <xf numFmtId="0" fontId="4" fillId="4" borderId="3" xfId="2" applyFont="1" applyFill="1" applyBorder="1" applyAlignment="1">
      <alignment horizontal="right" vertical="center" wrapText="1"/>
    </xf>
    <xf numFmtId="3" fontId="4" fillId="4" borderId="3" xfId="2" applyNumberFormat="1" applyFont="1" applyFill="1" applyBorder="1" applyAlignment="1">
      <alignment horizontal="right" vertical="center" wrapText="1"/>
    </xf>
    <xf numFmtId="3" fontId="6" fillId="4" borderId="3" xfId="2" applyNumberFormat="1" applyFont="1" applyFill="1" applyBorder="1" applyAlignment="1">
      <alignment horizontal="right" vertical="center" wrapText="1"/>
    </xf>
    <xf numFmtId="14" fontId="6" fillId="0" borderId="0" xfId="0" applyNumberFormat="1" applyFont="1" applyFill="1" applyBorder="1" applyAlignment="1">
      <alignment vertical="center" wrapText="1"/>
    </xf>
    <xf numFmtId="10" fontId="24" fillId="4" borderId="3" xfId="1" applyNumberFormat="1" applyFont="1" applyFill="1" applyBorder="1" applyAlignment="1">
      <alignment horizontal="right" vertical="center" wrapText="1"/>
    </xf>
    <xf numFmtId="10" fontId="6" fillId="4" borderId="3" xfId="1" applyNumberFormat="1" applyFont="1" applyFill="1" applyBorder="1" applyAlignment="1">
      <alignment horizontal="right" vertical="center" wrapText="1"/>
    </xf>
    <xf numFmtId="0" fontId="4" fillId="8" borderId="3" xfId="2" applyFont="1" applyFill="1" applyBorder="1" applyAlignment="1">
      <alignment horizontal="right" vertical="center" wrapText="1"/>
    </xf>
    <xf numFmtId="3" fontId="4" fillId="8" borderId="3" xfId="2" applyNumberFormat="1" applyFont="1" applyFill="1" applyBorder="1" applyAlignment="1">
      <alignment horizontal="right" vertical="center" wrapText="1"/>
    </xf>
    <xf numFmtId="3" fontId="6" fillId="8" borderId="3" xfId="2" applyNumberFormat="1" applyFont="1" applyFill="1" applyBorder="1" applyAlignment="1">
      <alignment horizontal="right" vertical="center" wrapText="1"/>
    </xf>
    <xf numFmtId="10" fontId="24" fillId="8" borderId="3" xfId="1" applyNumberFormat="1" applyFont="1" applyFill="1" applyBorder="1" applyAlignment="1">
      <alignment horizontal="right" vertical="center" wrapText="1"/>
    </xf>
    <xf numFmtId="0" fontId="4" fillId="10" borderId="3" xfId="2" applyFont="1" applyFill="1" applyBorder="1" applyAlignment="1">
      <alignment horizontal="right" vertical="center" wrapText="1"/>
    </xf>
    <xf numFmtId="3" fontId="4" fillId="10" borderId="3" xfId="2" applyNumberFormat="1" applyFont="1" applyFill="1" applyBorder="1" applyAlignment="1">
      <alignment horizontal="right" vertical="center" wrapText="1"/>
    </xf>
    <xf numFmtId="3" fontId="6" fillId="10" borderId="3" xfId="2" applyNumberFormat="1" applyFont="1" applyFill="1" applyBorder="1" applyAlignment="1">
      <alignment horizontal="right" vertical="center" wrapText="1"/>
    </xf>
    <xf numFmtId="10" fontId="24" fillId="10" borderId="3" xfId="1" applyNumberFormat="1" applyFont="1" applyFill="1" applyBorder="1" applyAlignment="1">
      <alignment horizontal="right" vertical="center" wrapText="1"/>
    </xf>
    <xf numFmtId="0" fontId="4" fillId="6" borderId="3" xfId="2" applyFont="1" applyFill="1" applyBorder="1" applyAlignment="1">
      <alignment horizontal="right" vertical="center" wrapText="1"/>
    </xf>
    <xf numFmtId="3" fontId="4" fillId="6" borderId="3" xfId="2" applyNumberFormat="1" applyFont="1" applyFill="1" applyBorder="1" applyAlignment="1">
      <alignment horizontal="right" vertical="center" wrapText="1"/>
    </xf>
    <xf numFmtId="3" fontId="6" fillId="6" borderId="3" xfId="2" applyNumberFormat="1" applyFont="1" applyFill="1" applyBorder="1" applyAlignment="1">
      <alignment horizontal="right" vertical="center" wrapText="1"/>
    </xf>
    <xf numFmtId="10" fontId="24" fillId="6" borderId="3" xfId="1" applyNumberFormat="1" applyFont="1" applyFill="1" applyBorder="1" applyAlignment="1">
      <alignment horizontal="right" vertical="center" wrapText="1"/>
    </xf>
    <xf numFmtId="0" fontId="4" fillId="7" borderId="3" xfId="2" applyFont="1" applyFill="1" applyBorder="1" applyAlignment="1">
      <alignment horizontal="right" vertical="center" wrapText="1"/>
    </xf>
    <xf numFmtId="3" fontId="4" fillId="7" borderId="3" xfId="2" applyNumberFormat="1" applyFont="1" applyFill="1" applyBorder="1" applyAlignment="1">
      <alignment horizontal="right" vertical="center" wrapText="1"/>
    </xf>
    <xf numFmtId="3" fontId="6" fillId="7" borderId="3" xfId="2" applyNumberFormat="1" applyFont="1" applyFill="1" applyBorder="1" applyAlignment="1">
      <alignment horizontal="right" vertical="center" wrapText="1"/>
    </xf>
    <xf numFmtId="10" fontId="24" fillId="7" borderId="1" xfId="1" applyNumberFormat="1" applyFont="1" applyFill="1" applyBorder="1" applyAlignment="1">
      <alignment horizontal="right" vertical="center" wrapText="1"/>
    </xf>
    <xf numFmtId="10" fontId="24" fillId="7" borderId="3" xfId="1" applyNumberFormat="1" applyFont="1" applyFill="1" applyBorder="1" applyAlignment="1">
      <alignment horizontal="right" vertical="center" wrapText="1"/>
    </xf>
    <xf numFmtId="10" fontId="24" fillId="7" borderId="4" xfId="1" applyNumberFormat="1" applyFont="1" applyFill="1" applyBorder="1" applyAlignment="1">
      <alignment horizontal="right" vertical="center" wrapText="1"/>
    </xf>
    <xf numFmtId="3" fontId="22" fillId="11" borderId="10" xfId="0" applyNumberFormat="1" applyFont="1" applyFill="1" applyBorder="1" applyAlignment="1">
      <alignment horizontal="center" vertical="center" wrapText="1"/>
    </xf>
    <xf numFmtId="3" fontId="23" fillId="11" borderId="10" xfId="0" applyNumberFormat="1" applyFont="1" applyFill="1" applyBorder="1" applyAlignment="1">
      <alignment horizontal="center" vertical="center" wrapText="1"/>
    </xf>
    <xf numFmtId="9" fontId="24" fillId="11" borderId="3" xfId="1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left" wrapText="1"/>
    </xf>
    <xf numFmtId="3" fontId="22" fillId="12" borderId="3" xfId="0" applyNumberFormat="1" applyFont="1" applyFill="1" applyBorder="1" applyAlignment="1">
      <alignment horizontal="center" vertical="center" wrapText="1"/>
    </xf>
    <xf numFmtId="3" fontId="9" fillId="7" borderId="3" xfId="0" applyNumberFormat="1" applyFont="1" applyFill="1" applyBorder="1" applyAlignment="1">
      <alignment horizontal="center" vertical="center" wrapText="1"/>
    </xf>
    <xf numFmtId="14" fontId="26" fillId="10" borderId="3" xfId="0" applyNumberFormat="1" applyFont="1" applyFill="1" applyBorder="1" applyAlignment="1">
      <alignment horizontal="center" vertical="center" wrapText="1"/>
    </xf>
    <xf numFmtId="0" fontId="17" fillId="5" borderId="3" xfId="2" applyFont="1" applyFill="1" applyBorder="1" applyAlignment="1">
      <alignment horizontal="left" vertical="center" wrapText="1"/>
    </xf>
    <xf numFmtId="3" fontId="17" fillId="5" borderId="4" xfId="0" applyNumberFormat="1" applyFont="1" applyFill="1" applyBorder="1" applyAlignment="1">
      <alignment horizontal="center" vertical="center" wrapText="1"/>
    </xf>
    <xf numFmtId="3" fontId="17" fillId="5" borderId="3" xfId="0" applyNumberFormat="1" applyFont="1" applyFill="1" applyBorder="1" applyAlignment="1">
      <alignment horizontal="right" vertical="center" wrapText="1"/>
    </xf>
    <xf numFmtId="3" fontId="17" fillId="5" borderId="3" xfId="0" applyNumberFormat="1" applyFont="1" applyFill="1" applyBorder="1" applyAlignment="1">
      <alignment horizontal="center" vertical="center" wrapText="1"/>
    </xf>
    <xf numFmtId="1" fontId="13" fillId="5" borderId="3" xfId="2" applyNumberFormat="1" applyFont="1" applyFill="1" applyBorder="1" applyAlignment="1">
      <alignment horizontal="center" vertical="center" wrapText="1"/>
    </xf>
    <xf numFmtId="1" fontId="17" fillId="5" borderId="3" xfId="2" applyNumberFormat="1" applyFont="1" applyFill="1" applyBorder="1" applyAlignment="1">
      <alignment horizontal="center" vertical="center" wrapText="1"/>
    </xf>
    <xf numFmtId="14" fontId="17" fillId="5" borderId="3" xfId="0" applyNumberFormat="1" applyFont="1" applyFill="1" applyBorder="1" applyAlignment="1">
      <alignment horizontal="center" vertical="center" wrapText="1"/>
    </xf>
    <xf numFmtId="3" fontId="17" fillId="5" borderId="2" xfId="0" applyNumberFormat="1" applyFont="1" applyFill="1" applyBorder="1" applyAlignment="1">
      <alignment horizontal="right" vertical="center" wrapText="1"/>
    </xf>
    <xf numFmtId="14" fontId="26" fillId="8" borderId="3" xfId="0" applyNumberFormat="1" applyFont="1" applyFill="1" applyBorder="1" applyAlignment="1">
      <alignment horizontal="center" vertical="center" wrapText="1"/>
    </xf>
    <xf numFmtId="14" fontId="26" fillId="4" borderId="3" xfId="0" applyNumberFormat="1" applyFont="1" applyFill="1" applyBorder="1" applyAlignment="1">
      <alignment horizontal="center" vertical="center" wrapText="1"/>
    </xf>
    <xf numFmtId="3" fontId="10" fillId="7" borderId="2" xfId="0" applyNumberFormat="1" applyFont="1" applyFill="1" applyBorder="1" applyAlignment="1">
      <alignment horizontal="right" vertical="center" wrapText="1"/>
    </xf>
    <xf numFmtId="0" fontId="17" fillId="5" borderId="3" xfId="2" applyFont="1" applyFill="1" applyBorder="1" applyAlignment="1">
      <alignment horizontal="right" vertical="center" wrapText="1"/>
    </xf>
    <xf numFmtId="3" fontId="17" fillId="5" borderId="3" xfId="2" applyNumberFormat="1" applyFont="1" applyFill="1" applyBorder="1" applyAlignment="1">
      <alignment horizontal="right" vertical="center" wrapText="1"/>
    </xf>
    <xf numFmtId="3" fontId="27" fillId="5" borderId="3" xfId="2" applyNumberFormat="1" applyFont="1" applyFill="1" applyBorder="1" applyAlignment="1">
      <alignment horizontal="right" vertical="center" wrapText="1"/>
    </xf>
    <xf numFmtId="10" fontId="27" fillId="5" borderId="3" xfId="1" applyNumberFormat="1" applyFont="1" applyFill="1" applyBorder="1" applyAlignment="1">
      <alignment horizontal="right" vertical="center" wrapText="1"/>
    </xf>
    <xf numFmtId="0" fontId="4" fillId="5" borderId="3" xfId="2" applyFont="1" applyFill="1" applyBorder="1" applyAlignment="1">
      <alignment horizontal="right" vertical="center" wrapText="1"/>
    </xf>
    <xf numFmtId="3" fontId="4" fillId="5" borderId="3" xfId="2" applyNumberFormat="1" applyFont="1" applyFill="1" applyBorder="1" applyAlignment="1">
      <alignment horizontal="right" vertical="center" wrapText="1"/>
    </xf>
    <xf numFmtId="3" fontId="6" fillId="5" borderId="3" xfId="2" applyNumberFormat="1" applyFont="1" applyFill="1" applyBorder="1" applyAlignment="1">
      <alignment horizontal="right" vertical="center" wrapText="1"/>
    </xf>
    <xf numFmtId="10" fontId="6" fillId="5" borderId="3" xfId="1" applyNumberFormat="1" applyFont="1" applyFill="1" applyBorder="1" applyAlignment="1">
      <alignment horizontal="right" vertical="center" wrapText="1"/>
    </xf>
    <xf numFmtId="3" fontId="20" fillId="4" borderId="3" xfId="0" applyNumberFormat="1" applyFont="1" applyFill="1" applyBorder="1" applyAlignment="1">
      <alignment horizontal="right" vertical="center" wrapText="1"/>
    </xf>
    <xf numFmtId="3" fontId="26" fillId="4" borderId="3" xfId="0" applyNumberFormat="1" applyFont="1" applyFill="1" applyBorder="1" applyAlignment="1">
      <alignment horizontal="right" vertical="center" wrapText="1"/>
    </xf>
    <xf numFmtId="3" fontId="20" fillId="8" borderId="3" xfId="0" applyNumberFormat="1" applyFont="1" applyFill="1" applyBorder="1" applyAlignment="1">
      <alignment horizontal="right" vertical="center" wrapText="1"/>
    </xf>
    <xf numFmtId="3" fontId="26" fillId="8" borderId="3" xfId="0" applyNumberFormat="1" applyFont="1" applyFill="1" applyBorder="1" applyAlignment="1">
      <alignment horizontal="right" vertical="center" wrapText="1"/>
    </xf>
    <xf numFmtId="3" fontId="20" fillId="4" borderId="2" xfId="0" applyNumberFormat="1" applyFont="1" applyFill="1" applyBorder="1" applyAlignment="1">
      <alignment horizontal="right" vertical="center" wrapText="1"/>
    </xf>
    <xf numFmtId="1" fontId="20" fillId="4" borderId="3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1" fontId="10" fillId="7" borderId="3" xfId="0" applyNumberFormat="1" applyFont="1" applyFill="1" applyBorder="1" applyAlignment="1">
      <alignment horizontal="center" vertical="center" wrapText="1"/>
    </xf>
    <xf numFmtId="1" fontId="20" fillId="8" borderId="3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 applyBorder="1" applyAlignment="1">
      <alignment horizontal="center" vertical="center" wrapText="1"/>
    </xf>
    <xf numFmtId="10" fontId="27" fillId="0" borderId="0" xfId="1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10" fontId="6" fillId="0" borderId="0" xfId="1" applyNumberFormat="1" applyFont="1" applyFill="1" applyBorder="1" applyAlignment="1">
      <alignment horizontal="center" vertical="center" wrapText="1"/>
    </xf>
    <xf numFmtId="10" fontId="24" fillId="0" borderId="0" xfId="1" applyNumberFormat="1" applyFont="1" applyFill="1" applyBorder="1" applyAlignment="1">
      <alignment horizontal="center" vertical="center" wrapText="1"/>
    </xf>
    <xf numFmtId="9" fontId="24" fillId="0" borderId="0" xfId="1" applyFont="1" applyFill="1" applyBorder="1" applyAlignment="1">
      <alignment horizontal="center" vertical="center" wrapText="1"/>
    </xf>
    <xf numFmtId="3" fontId="9" fillId="6" borderId="3" xfId="0" applyNumberFormat="1" applyFont="1" applyFill="1" applyBorder="1" applyAlignment="1">
      <alignment horizontal="center" vertical="center" wrapText="1"/>
    </xf>
    <xf numFmtId="14" fontId="26" fillId="5" borderId="3" xfId="0" applyNumberFormat="1" applyFont="1" applyFill="1" applyBorder="1" applyAlignment="1">
      <alignment horizontal="center" vertical="center" wrapText="1"/>
    </xf>
    <xf numFmtId="3" fontId="19" fillId="5" borderId="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4" fontId="18" fillId="5" borderId="3" xfId="0" applyNumberFormat="1" applyFont="1" applyFill="1" applyBorder="1" applyAlignment="1">
      <alignment horizontal="center" vertical="center" wrapText="1"/>
    </xf>
    <xf numFmtId="14" fontId="18" fillId="5" borderId="2" xfId="0" applyNumberFormat="1" applyFont="1" applyFill="1" applyBorder="1" applyAlignment="1">
      <alignment horizontal="center" vertical="center" wrapText="1"/>
    </xf>
    <xf numFmtId="1" fontId="18" fillId="5" borderId="3" xfId="0" applyNumberFormat="1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center" vertical="center" wrapText="1"/>
    </xf>
    <xf numFmtId="3" fontId="15" fillId="5" borderId="3" xfId="0" applyNumberFormat="1" applyFont="1" applyFill="1" applyBorder="1" applyAlignment="1">
      <alignment horizontal="center" vertical="center" wrapText="1"/>
    </xf>
    <xf numFmtId="14" fontId="16" fillId="5" borderId="4" xfId="0" applyNumberFormat="1" applyFont="1" applyFill="1" applyBorder="1" applyAlignment="1">
      <alignment horizontal="center" vertical="center" wrapText="1"/>
    </xf>
    <xf numFmtId="14" fontId="16" fillId="5" borderId="3" xfId="0" applyNumberFormat="1" applyFont="1" applyFill="1" applyBorder="1" applyAlignment="1">
      <alignment horizontal="center" vertical="center" wrapText="1"/>
    </xf>
    <xf numFmtId="1" fontId="3" fillId="13" borderId="3" xfId="2" applyNumberFormat="1" applyFont="1" applyFill="1" applyBorder="1" applyAlignment="1">
      <alignment horizontal="center" vertical="center" wrapText="1"/>
    </xf>
    <xf numFmtId="14" fontId="11" fillId="9" borderId="3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14" fontId="10" fillId="8" borderId="4" xfId="0" applyNumberFormat="1" applyFont="1" applyFill="1" applyBorder="1" applyAlignment="1">
      <alignment horizontal="center" vertical="center" wrapText="1"/>
    </xf>
    <xf numFmtId="1" fontId="4" fillId="4" borderId="5" xfId="2" applyNumberFormat="1" applyFont="1" applyFill="1" applyBorder="1" applyAlignment="1">
      <alignment horizontal="center" vertical="center" wrapText="1"/>
    </xf>
    <xf numFmtId="1" fontId="4" fillId="4" borderId="6" xfId="2" applyNumberFormat="1" applyFont="1" applyFill="1" applyBorder="1" applyAlignment="1">
      <alignment horizontal="center" vertical="center" wrapText="1"/>
    </xf>
    <xf numFmtId="3" fontId="20" fillId="4" borderId="6" xfId="0" applyNumberFormat="1" applyFont="1" applyFill="1" applyBorder="1" applyAlignment="1">
      <alignment horizontal="right" vertical="center" wrapText="1"/>
    </xf>
    <xf numFmtId="3" fontId="26" fillId="4" borderId="6" xfId="0" applyNumberFormat="1" applyFont="1" applyFill="1" applyBorder="1" applyAlignment="1">
      <alignment horizontal="right" vertical="center" wrapText="1"/>
    </xf>
    <xf numFmtId="1" fontId="20" fillId="4" borderId="6" xfId="0" applyNumberFormat="1" applyFont="1" applyFill="1" applyBorder="1" applyAlignment="1">
      <alignment horizontal="center" vertical="center" wrapText="1"/>
    </xf>
    <xf numFmtId="14" fontId="26" fillId="4" borderId="6" xfId="0" applyNumberFormat="1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11" fillId="9" borderId="3" xfId="0" applyNumberFormat="1" applyFont="1" applyFill="1" applyBorder="1" applyAlignment="1">
      <alignment horizontal="right" vertical="center" wrapText="1"/>
    </xf>
    <xf numFmtId="3" fontId="10" fillId="9" borderId="3" xfId="0" applyNumberFormat="1" applyFont="1" applyFill="1" applyBorder="1" applyAlignment="1">
      <alignment horizontal="right" vertical="center" wrapText="1"/>
    </xf>
    <xf numFmtId="1" fontId="10" fillId="9" borderId="3" xfId="0" applyNumberFormat="1" applyFont="1" applyFill="1" applyBorder="1" applyAlignment="1">
      <alignment horizontal="center" vertical="center" wrapText="1"/>
    </xf>
    <xf numFmtId="3" fontId="6" fillId="9" borderId="3" xfId="0" applyNumberFormat="1" applyFont="1" applyFill="1" applyBorder="1" applyAlignment="1">
      <alignment horizontal="center" vertical="center" wrapText="1"/>
    </xf>
    <xf numFmtId="1" fontId="9" fillId="9" borderId="3" xfId="0" applyNumberFormat="1" applyFont="1" applyFill="1" applyBorder="1" applyAlignment="1">
      <alignment horizontal="center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3" fontId="9" fillId="9" borderId="3" xfId="0" applyNumberFormat="1" applyFont="1" applyFill="1" applyBorder="1" applyAlignment="1">
      <alignment horizontal="right" vertical="center" wrapText="1"/>
    </xf>
    <xf numFmtId="3" fontId="16" fillId="9" borderId="3" xfId="0" applyNumberFormat="1" applyFont="1" applyFill="1" applyBorder="1" applyAlignment="1">
      <alignment horizontal="right" vertical="center" wrapText="1"/>
    </xf>
    <xf numFmtId="14" fontId="16" fillId="9" borderId="3" xfId="0" applyNumberFormat="1" applyFont="1" applyFill="1" applyBorder="1" applyAlignment="1">
      <alignment horizontal="center" vertical="center" wrapText="1"/>
    </xf>
    <xf numFmtId="1" fontId="3" fillId="13" borderId="8" xfId="2" applyNumberFormat="1" applyFont="1" applyFill="1" applyBorder="1" applyAlignment="1">
      <alignment horizontal="center" vertical="center" wrapText="1"/>
    </xf>
    <xf numFmtId="1" fontId="3" fillId="13" borderId="6" xfId="2" applyNumberFormat="1" applyFont="1" applyFill="1" applyBorder="1" applyAlignment="1">
      <alignment horizontal="center" vertical="center" wrapText="1"/>
    </xf>
    <xf numFmtId="14" fontId="10" fillId="9" borderId="4" xfId="0" applyNumberFormat="1" applyFont="1" applyFill="1" applyBorder="1" applyAlignment="1">
      <alignment horizontal="center" vertical="center" wrapText="1"/>
    </xf>
    <xf numFmtId="14" fontId="10" fillId="4" borderId="6" xfId="0" applyNumberFormat="1" applyFont="1" applyFill="1" applyBorder="1" applyAlignment="1">
      <alignment horizontal="center" vertical="center" wrapText="1"/>
    </xf>
    <xf numFmtId="3" fontId="29" fillId="6" borderId="3" xfId="0" applyNumberFormat="1" applyFont="1" applyFill="1" applyBorder="1" applyAlignment="1">
      <alignment horizontal="right" vertical="center" wrapText="1"/>
    </xf>
    <xf numFmtId="14" fontId="16" fillId="10" borderId="3" xfId="0" applyNumberFormat="1" applyFont="1" applyFill="1" applyBorder="1" applyAlignment="1">
      <alignment horizontal="center" vertical="center" wrapText="1"/>
    </xf>
    <xf numFmtId="3" fontId="6" fillId="10" borderId="3" xfId="0" applyNumberFormat="1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14" fontId="12" fillId="8" borderId="3" xfId="0" applyNumberFormat="1" applyFont="1" applyFill="1" applyBorder="1" applyAlignment="1">
      <alignment horizontal="center" vertical="center" wrapText="1"/>
    </xf>
    <xf numFmtId="14" fontId="12" fillId="4" borderId="3" xfId="0" applyNumberFormat="1" applyFont="1" applyFill="1" applyBorder="1" applyAlignment="1">
      <alignment horizontal="center" vertical="center" wrapText="1"/>
    </xf>
    <xf numFmtId="1" fontId="28" fillId="6" borderId="3" xfId="0" applyNumberFormat="1" applyFont="1" applyFill="1" applyBorder="1" applyAlignment="1">
      <alignment horizontal="center" vertical="center" wrapText="1"/>
    </xf>
    <xf numFmtId="14" fontId="4" fillId="7" borderId="4" xfId="0" applyNumberFormat="1" applyFont="1" applyFill="1" applyBorder="1" applyAlignment="1">
      <alignment horizontal="center" vertical="center" wrapText="1"/>
    </xf>
    <xf numFmtId="14" fontId="11" fillId="10" borderId="3" xfId="0" applyNumberFormat="1" applyFont="1" applyFill="1" applyBorder="1" applyAlignment="1">
      <alignment horizontal="center" vertical="center" wrapText="1"/>
    </xf>
    <xf numFmtId="14" fontId="10" fillId="7" borderId="4" xfId="0" applyNumberFormat="1" applyFont="1" applyFill="1" applyBorder="1" applyAlignment="1">
      <alignment horizontal="center" vertical="center" wrapText="1"/>
    </xf>
    <xf numFmtId="3" fontId="20" fillId="7" borderId="3" xfId="0" applyNumberFormat="1" applyFont="1" applyFill="1" applyBorder="1" applyAlignment="1">
      <alignment horizontal="right" vertical="center" wrapText="1"/>
    </xf>
    <xf numFmtId="3" fontId="26" fillId="7" borderId="3" xfId="0" applyNumberFormat="1" applyFont="1" applyFill="1" applyBorder="1" applyAlignment="1">
      <alignment horizontal="right" vertical="center" wrapText="1"/>
    </xf>
    <xf numFmtId="3" fontId="20" fillId="7" borderId="2" xfId="0" applyNumberFormat="1" applyFont="1" applyFill="1" applyBorder="1" applyAlignment="1">
      <alignment horizontal="right" vertical="center" wrapText="1"/>
    </xf>
    <xf numFmtId="1" fontId="20" fillId="7" borderId="3" xfId="0" applyNumberFormat="1" applyFont="1" applyFill="1" applyBorder="1" applyAlignment="1">
      <alignment horizontal="center" vertical="center" wrapText="1"/>
    </xf>
    <xf numFmtId="14" fontId="26" fillId="7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9" fillId="10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14" fontId="9" fillId="9" borderId="1" xfId="0" applyNumberFormat="1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14" fontId="9" fillId="8" borderId="1" xfId="0" applyNumberFormat="1" applyFont="1" applyFill="1" applyBorder="1" applyAlignment="1">
      <alignment horizontal="center" vertical="center" wrapText="1"/>
    </xf>
    <xf numFmtId="14" fontId="9" fillId="4" borderId="11" xfId="0" applyNumberFormat="1" applyFont="1" applyFill="1" applyBorder="1" applyAlignment="1">
      <alignment horizontal="center" vertical="center" wrapText="1"/>
    </xf>
    <xf numFmtId="14" fontId="17" fillId="5" borderId="1" xfId="0" applyNumberFormat="1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14" fontId="16" fillId="8" borderId="3" xfId="0" applyNumberFormat="1" applyFont="1" applyFill="1" applyBorder="1" applyAlignment="1">
      <alignment horizontal="center" vertical="center" wrapText="1"/>
    </xf>
    <xf numFmtId="14" fontId="16" fillId="4" borderId="3" xfId="0" applyNumberFormat="1" applyFont="1" applyFill="1" applyBorder="1" applyAlignment="1">
      <alignment horizontal="center" vertical="center" wrapText="1"/>
    </xf>
    <xf numFmtId="1" fontId="13" fillId="5" borderId="6" xfId="2" applyNumberFormat="1" applyFont="1" applyFill="1" applyBorder="1" applyAlignment="1">
      <alignment horizontal="center" vertical="center" wrapText="1"/>
    </xf>
    <xf numFmtId="0" fontId="13" fillId="5" borderId="6" xfId="2" applyFont="1" applyFill="1" applyBorder="1" applyAlignment="1">
      <alignment horizontal="left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1" fontId="10" fillId="7" borderId="4" xfId="0" applyNumberFormat="1" applyFont="1" applyFill="1" applyBorder="1" applyAlignment="1">
      <alignment horizontal="center" vertical="center" wrapText="1"/>
    </xf>
    <xf numFmtId="14" fontId="13" fillId="5" borderId="4" xfId="0" applyNumberFormat="1" applyFont="1" applyFill="1" applyBorder="1" applyAlignment="1">
      <alignment horizontal="center" vertical="center" wrapText="1"/>
    </xf>
    <xf numFmtId="14" fontId="16" fillId="4" borderId="6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3" fontId="4" fillId="6" borderId="2" xfId="0" applyNumberFormat="1" applyFont="1" applyFill="1" applyBorder="1" applyAlignment="1">
      <alignment horizontal="center" vertical="center" wrapText="1"/>
    </xf>
    <xf numFmtId="14" fontId="6" fillId="7" borderId="4" xfId="0" applyNumberFormat="1" applyFont="1" applyFill="1" applyBorder="1" applyAlignment="1">
      <alignment horizontal="center" vertical="center" wrapText="1"/>
    </xf>
    <xf numFmtId="14" fontId="11" fillId="8" borderId="4" xfId="0" applyNumberFormat="1" applyFont="1" applyFill="1" applyBorder="1" applyAlignment="1">
      <alignment horizontal="center" vertical="center" wrapText="1"/>
    </xf>
    <xf numFmtId="3" fontId="26" fillId="6" borderId="3" xfId="0" applyNumberFormat="1" applyFont="1" applyFill="1" applyBorder="1" applyAlignment="1">
      <alignment horizontal="right" vertical="center" wrapText="1"/>
    </xf>
    <xf numFmtId="3" fontId="20" fillId="6" borderId="3" xfId="0" applyNumberFormat="1" applyFont="1" applyFill="1" applyBorder="1" applyAlignment="1">
      <alignment horizontal="right" vertical="center" wrapText="1"/>
    </xf>
    <xf numFmtId="14" fontId="26" fillId="6" borderId="3" xfId="0" applyNumberFormat="1" applyFont="1" applyFill="1" applyBorder="1" applyAlignment="1">
      <alignment horizontal="center" vertical="center" wrapText="1"/>
    </xf>
    <xf numFmtId="3" fontId="16" fillId="6" borderId="3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3" fontId="26" fillId="4" borderId="2" xfId="0" applyNumberFormat="1" applyFont="1" applyFill="1" applyBorder="1" applyAlignment="1">
      <alignment horizontal="right" vertical="center" wrapText="1"/>
    </xf>
    <xf numFmtId="14" fontId="26" fillId="4" borderId="2" xfId="0" applyNumberFormat="1" applyFont="1" applyFill="1" applyBorder="1" applyAlignment="1">
      <alignment horizontal="center" vertical="center" wrapText="1"/>
    </xf>
    <xf numFmtId="14" fontId="4" fillId="9" borderId="2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14" fontId="11" fillId="4" borderId="6" xfId="0" applyNumberFormat="1" applyFont="1" applyFill="1" applyBorder="1" applyAlignment="1">
      <alignment horizontal="center" vertical="center" wrapText="1"/>
    </xf>
    <xf numFmtId="1" fontId="4" fillId="10" borderId="2" xfId="2" applyNumberFormat="1" applyFont="1" applyFill="1" applyBorder="1" applyAlignment="1">
      <alignment horizontal="center" vertical="center" wrapText="1"/>
    </xf>
    <xf numFmtId="1" fontId="19" fillId="5" borderId="2" xfId="2" applyNumberFormat="1" applyFont="1" applyFill="1" applyBorder="1" applyAlignment="1">
      <alignment horizontal="center" vertical="center" wrapText="1"/>
    </xf>
    <xf numFmtId="1" fontId="19" fillId="5" borderId="5" xfId="2" applyNumberFormat="1" applyFont="1" applyFill="1" applyBorder="1" applyAlignment="1">
      <alignment horizontal="center" vertical="center" wrapText="1"/>
    </xf>
    <xf numFmtId="1" fontId="4" fillId="6" borderId="2" xfId="2" applyNumberFormat="1" applyFont="1" applyFill="1" applyBorder="1" applyAlignment="1">
      <alignment horizontal="center" vertical="center" wrapText="1"/>
    </xf>
    <xf numFmtId="1" fontId="4" fillId="7" borderId="2" xfId="2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14" fontId="15" fillId="5" borderId="3" xfId="0" applyNumberFormat="1" applyFont="1" applyFill="1" applyBorder="1" applyAlignment="1">
      <alignment horizontal="center" vertical="center" wrapText="1"/>
    </xf>
    <xf numFmtId="14" fontId="15" fillId="5" borderId="4" xfId="0" applyNumberFormat="1" applyFont="1" applyFill="1" applyBorder="1" applyAlignment="1">
      <alignment horizontal="center" vertical="center" wrapText="1"/>
    </xf>
    <xf numFmtId="14" fontId="19" fillId="5" borderId="4" xfId="0" applyNumberFormat="1" applyFont="1" applyFill="1" applyBorder="1" applyAlignment="1">
      <alignment horizontal="center" vertical="center" wrapText="1"/>
    </xf>
    <xf numFmtId="14" fontId="32" fillId="7" borderId="4" xfId="0" applyNumberFormat="1" applyFont="1" applyFill="1" applyBorder="1" applyAlignment="1">
      <alignment horizontal="center" vertical="center" wrapText="1"/>
    </xf>
    <xf numFmtId="3" fontId="4" fillId="9" borderId="6" xfId="0" applyNumberFormat="1" applyFont="1" applyFill="1" applyBorder="1" applyAlignment="1">
      <alignment horizontal="center" vertical="center" wrapText="1"/>
    </xf>
    <xf numFmtId="3" fontId="10" fillId="10" borderId="2" xfId="0" applyNumberFormat="1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right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14" fontId="10" fillId="5" borderId="3" xfId="0" applyNumberFormat="1" applyFont="1" applyFill="1" applyBorder="1" applyAlignment="1">
      <alignment horizontal="center" vertical="center" wrapText="1"/>
    </xf>
    <xf numFmtId="14" fontId="26" fillId="5" borderId="2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center" vertical="center" wrapText="1"/>
    </xf>
    <xf numFmtId="0" fontId="4" fillId="11" borderId="3" xfId="0" applyNumberFormat="1" applyFont="1" applyFill="1" applyBorder="1" applyAlignment="1">
      <alignment horizontal="center" vertical="center" wrapText="1"/>
    </xf>
    <xf numFmtId="3" fontId="9" fillId="7" borderId="4" xfId="0" applyNumberFormat="1" applyFont="1" applyFill="1" applyBorder="1" applyAlignment="1">
      <alignment horizontal="center" vertical="center" wrapText="1"/>
    </xf>
    <xf numFmtId="14" fontId="16" fillId="8" borderId="2" xfId="0" applyNumberFormat="1" applyFont="1" applyFill="1" applyBorder="1" applyAlignment="1">
      <alignment horizontal="center" vertical="center" wrapText="1"/>
    </xf>
    <xf numFmtId="3" fontId="9" fillId="10" borderId="3" xfId="0" applyNumberFormat="1" applyFont="1" applyFill="1" applyBorder="1" applyAlignment="1">
      <alignment horizontal="center" vertical="center" wrapText="1"/>
    </xf>
    <xf numFmtId="3" fontId="28" fillId="6" borderId="3" xfId="0" applyNumberFormat="1" applyFont="1" applyFill="1" applyBorder="1" applyAlignment="1">
      <alignment horizontal="right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3" fontId="11" fillId="7" borderId="3" xfId="0" applyNumberFormat="1" applyFont="1" applyFill="1" applyBorder="1" applyAlignment="1">
      <alignment horizontal="center" vertical="center" wrapText="1"/>
    </xf>
    <xf numFmtId="3" fontId="9" fillId="9" borderId="2" xfId="0" applyNumberFormat="1" applyFont="1" applyFill="1" applyBorder="1" applyAlignment="1">
      <alignment horizontal="right" vertical="center" wrapText="1"/>
    </xf>
    <xf numFmtId="14" fontId="4" fillId="9" borderId="4" xfId="0" applyNumberFormat="1" applyFont="1" applyFill="1" applyBorder="1" applyAlignment="1">
      <alignment horizontal="center" vertical="center" wrapText="1"/>
    </xf>
    <xf numFmtId="14" fontId="12" fillId="4" borderId="6" xfId="0" applyNumberFormat="1" applyFont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3" fontId="9" fillId="10" borderId="4" xfId="0" applyNumberFormat="1" applyFont="1" applyFill="1" applyBorder="1" applyAlignment="1">
      <alignment horizontal="center" vertical="center" wrapText="1"/>
    </xf>
    <xf numFmtId="3" fontId="11" fillId="7" borderId="2" xfId="0" applyNumberFormat="1" applyFont="1" applyFill="1" applyBorder="1" applyAlignment="1">
      <alignment horizontal="right" vertical="center" wrapText="1"/>
    </xf>
    <xf numFmtId="14" fontId="32" fillId="7" borderId="3" xfId="0" applyNumberFormat="1" applyFont="1" applyFill="1" applyBorder="1" applyAlignment="1">
      <alignment horizontal="center" vertical="center" wrapText="1"/>
    </xf>
    <xf numFmtId="14" fontId="11" fillId="7" borderId="4" xfId="0" applyNumberFormat="1" applyFont="1" applyFill="1" applyBorder="1" applyAlignment="1">
      <alignment horizontal="center" vertical="center" wrapText="1"/>
    </xf>
    <xf numFmtId="1" fontId="20" fillId="11" borderId="2" xfId="2" applyNumberFormat="1" applyFont="1" applyFill="1" applyBorder="1" applyAlignment="1">
      <alignment horizontal="center" vertical="center" wrapText="1"/>
    </xf>
    <xf numFmtId="1" fontId="9" fillId="11" borderId="2" xfId="2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1" fontId="4" fillId="6" borderId="5" xfId="2" applyNumberFormat="1" applyFont="1" applyFill="1" applyBorder="1" applyAlignment="1">
      <alignment horizontal="center" vertical="center" wrapText="1"/>
    </xf>
    <xf numFmtId="1" fontId="4" fillId="6" borderId="6" xfId="2" applyNumberFormat="1" applyFont="1" applyFill="1" applyBorder="1" applyAlignment="1">
      <alignment horizontal="center" vertical="center" wrapText="1"/>
    </xf>
    <xf numFmtId="3" fontId="4" fillId="6" borderId="7" xfId="0" applyNumberFormat="1" applyFont="1" applyFill="1" applyBorder="1" applyAlignment="1">
      <alignment horizontal="center" vertical="center" wrapText="1"/>
    </xf>
    <xf numFmtId="14" fontId="26" fillId="6" borderId="2" xfId="0" applyNumberFormat="1" applyFont="1" applyFill="1" applyBorder="1" applyAlignment="1">
      <alignment horizontal="center" vertical="center" wrapText="1"/>
    </xf>
    <xf numFmtId="14" fontId="4" fillId="6" borderId="6" xfId="0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 wrapText="1"/>
    </xf>
    <xf numFmtId="3" fontId="28" fillId="11" borderId="3" xfId="0" applyNumberFormat="1" applyFont="1" applyFill="1" applyBorder="1" applyAlignment="1">
      <alignment horizontal="right" vertical="center" wrapText="1"/>
    </xf>
    <xf numFmtId="3" fontId="29" fillId="11" borderId="3" xfId="0" applyNumberFormat="1" applyFont="1" applyFill="1" applyBorder="1" applyAlignment="1">
      <alignment horizontal="right" vertical="center" wrapText="1"/>
    </xf>
    <xf numFmtId="14" fontId="26" fillId="6" borderId="6" xfId="0" applyNumberFormat="1" applyFont="1" applyFill="1" applyBorder="1" applyAlignment="1">
      <alignment horizontal="center" vertical="center" wrapText="1"/>
    </xf>
    <xf numFmtId="14" fontId="9" fillId="6" borderId="11" xfId="0" applyNumberFormat="1" applyFont="1" applyFill="1" applyBorder="1" applyAlignment="1">
      <alignment horizontal="center" vertical="center" wrapText="1"/>
    </xf>
    <xf numFmtId="1" fontId="10" fillId="7" borderId="3" xfId="2" applyNumberFormat="1" applyFont="1" applyFill="1" applyBorder="1" applyAlignment="1">
      <alignment horizontal="center" vertical="center" wrapText="1"/>
    </xf>
    <xf numFmtId="3" fontId="10" fillId="7" borderId="4" xfId="0" applyNumberFormat="1" applyFont="1" applyFill="1" applyBorder="1" applyAlignment="1">
      <alignment horizontal="center" vertical="center" wrapText="1"/>
    </xf>
    <xf numFmtId="1" fontId="10" fillId="7" borderId="2" xfId="2" applyNumberFormat="1" applyFont="1" applyFill="1" applyBorder="1" applyAlignment="1">
      <alignment horizontal="center" vertical="center" wrapText="1"/>
    </xf>
    <xf numFmtId="1" fontId="20" fillId="6" borderId="3" xfId="0" applyNumberFormat="1" applyFont="1" applyFill="1" applyBorder="1" applyAlignment="1">
      <alignment horizontal="center" vertical="center" wrapText="1"/>
    </xf>
    <xf numFmtId="1" fontId="4" fillId="6" borderId="1" xfId="2" applyNumberFormat="1" applyFont="1" applyFill="1" applyBorder="1" applyAlignment="1">
      <alignment horizontal="center" vertical="center" wrapText="1"/>
    </xf>
    <xf numFmtId="3" fontId="26" fillId="6" borderId="2" xfId="0" applyNumberFormat="1" applyFont="1" applyFill="1" applyBorder="1" applyAlignment="1">
      <alignment horizontal="right" vertical="center" wrapText="1"/>
    </xf>
    <xf numFmtId="3" fontId="20" fillId="6" borderId="2" xfId="0" applyNumberFormat="1" applyFont="1" applyFill="1" applyBorder="1" applyAlignment="1">
      <alignment horizontal="right" vertical="center" wrapText="1"/>
    </xf>
    <xf numFmtId="3" fontId="10" fillId="6" borderId="4" xfId="0" applyNumberFormat="1" applyFont="1" applyFill="1" applyBorder="1" applyAlignment="1">
      <alignment horizontal="right" vertical="center" wrapText="1"/>
    </xf>
    <xf numFmtId="1" fontId="10" fillId="6" borderId="4" xfId="0" applyNumberFormat="1" applyFont="1" applyFill="1" applyBorder="1" applyAlignment="1">
      <alignment horizontal="center" vertical="center" wrapText="1"/>
    </xf>
    <xf numFmtId="14" fontId="9" fillId="6" borderId="2" xfId="0" applyNumberFormat="1" applyFont="1" applyFill="1" applyBorder="1" applyAlignment="1">
      <alignment horizontal="center" vertical="center" wrapText="1"/>
    </xf>
    <xf numFmtId="14" fontId="6" fillId="10" borderId="3" xfId="0" applyNumberFormat="1" applyFont="1" applyFill="1" applyBorder="1" applyAlignment="1">
      <alignment horizontal="center" vertical="center" wrapText="1"/>
    </xf>
    <xf numFmtId="1" fontId="4" fillId="7" borderId="1" xfId="2" applyNumberFormat="1" applyFont="1" applyFill="1" applyBorder="1" applyAlignment="1">
      <alignment horizontal="center" vertical="center" wrapText="1"/>
    </xf>
    <xf numFmtId="3" fontId="10" fillId="10" borderId="3" xfId="0" applyNumberFormat="1" applyFont="1" applyFill="1" applyBorder="1" applyAlignment="1">
      <alignment horizontal="right" vertical="center" wrapText="1"/>
    </xf>
    <xf numFmtId="3" fontId="11" fillId="10" borderId="3" xfId="0" applyNumberFormat="1" applyFont="1" applyFill="1" applyBorder="1" applyAlignment="1">
      <alignment horizontal="right" vertical="center" wrapText="1"/>
    </xf>
    <xf numFmtId="1" fontId="10" fillId="10" borderId="3" xfId="0" applyNumberFormat="1" applyFont="1" applyFill="1" applyBorder="1" applyAlignment="1">
      <alignment horizontal="center" vertical="center" wrapText="1"/>
    </xf>
    <xf numFmtId="14" fontId="6" fillId="10" borderId="4" xfId="0" applyNumberFormat="1" applyFont="1" applyFill="1" applyBorder="1" applyAlignment="1">
      <alignment horizontal="center" vertical="center" wrapText="1"/>
    </xf>
    <xf numFmtId="14" fontId="11" fillId="10" borderId="4" xfId="0" applyNumberFormat="1" applyFont="1" applyFill="1" applyBorder="1" applyAlignment="1">
      <alignment horizontal="center" vertical="center" wrapText="1"/>
    </xf>
    <xf numFmtId="14" fontId="10" fillId="10" borderId="4" xfId="0" applyNumberFormat="1" applyFont="1" applyFill="1" applyBorder="1" applyAlignment="1">
      <alignment horizontal="center" vertical="center" wrapText="1"/>
    </xf>
    <xf numFmtId="3" fontId="10" fillId="10" borderId="2" xfId="0" applyNumberFormat="1" applyFont="1" applyFill="1" applyBorder="1" applyAlignment="1">
      <alignment horizontal="right" vertical="center" wrapText="1"/>
    </xf>
    <xf numFmtId="14" fontId="16" fillId="10" borderId="2" xfId="0" applyNumberFormat="1" applyFont="1" applyFill="1" applyBorder="1" applyAlignment="1">
      <alignment horizontal="center" vertical="center" wrapText="1"/>
    </xf>
    <xf numFmtId="3" fontId="11" fillId="10" borderId="2" xfId="0" applyNumberFormat="1" applyFont="1" applyFill="1" applyBorder="1" applyAlignment="1">
      <alignment horizontal="right" vertical="center" wrapText="1"/>
    </xf>
    <xf numFmtId="3" fontId="10" fillId="9" borderId="2" xfId="0" applyNumberFormat="1" applyFont="1" applyFill="1" applyBorder="1" applyAlignment="1">
      <alignment horizontal="center" vertical="center" wrapText="1"/>
    </xf>
    <xf numFmtId="1" fontId="13" fillId="5" borderId="3" xfId="0" applyNumberFormat="1" applyFont="1" applyFill="1" applyBorder="1" applyAlignment="1">
      <alignment horizontal="center" vertical="center" wrapText="1"/>
    </xf>
    <xf numFmtId="1" fontId="26" fillId="5" borderId="3" xfId="0" applyNumberFormat="1" applyFont="1" applyFill="1" applyBorder="1" applyAlignment="1">
      <alignment horizontal="center" vertical="center" wrapText="1"/>
    </xf>
    <xf numFmtId="1" fontId="6" fillId="5" borderId="3" xfId="0" applyNumberFormat="1" applyFont="1" applyFill="1" applyBorder="1" applyAlignment="1">
      <alignment horizontal="center" vertical="center" wrapText="1"/>
    </xf>
    <xf numFmtId="3" fontId="9" fillId="11" borderId="4" xfId="0" applyNumberFormat="1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1" fontId="17" fillId="5" borderId="3" xfId="0" applyNumberFormat="1" applyFont="1" applyFill="1" applyBorder="1" applyAlignment="1">
      <alignment horizontal="center" vertical="center" wrapText="1"/>
    </xf>
    <xf numFmtId="3" fontId="20" fillId="5" borderId="3" xfId="0" applyNumberFormat="1" applyFont="1" applyFill="1" applyBorder="1" applyAlignment="1">
      <alignment horizontal="right" vertical="center" wrapText="1"/>
    </xf>
    <xf numFmtId="3" fontId="26" fillId="5" borderId="3" xfId="0" applyNumberFormat="1" applyFont="1" applyFill="1" applyBorder="1" applyAlignment="1">
      <alignment horizontal="right" vertical="center" wrapText="1"/>
    </xf>
    <xf numFmtId="1" fontId="19" fillId="11" borderId="2" xfId="2" applyNumberFormat="1" applyFont="1" applyFill="1" applyBorder="1" applyAlignment="1">
      <alignment horizontal="center" vertical="center" wrapText="1"/>
    </xf>
    <xf numFmtId="1" fontId="15" fillId="5" borderId="3" xfId="0" applyNumberFormat="1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 wrapText="1"/>
    </xf>
    <xf numFmtId="0" fontId="13" fillId="11" borderId="3" xfId="2" applyFont="1" applyFill="1" applyBorder="1" applyAlignment="1">
      <alignment horizontal="left" vertical="center" wrapText="1"/>
    </xf>
    <xf numFmtId="3" fontId="19" fillId="5" borderId="3" xfId="0" applyNumberFormat="1" applyFont="1" applyFill="1" applyBorder="1" applyAlignment="1">
      <alignment horizontal="right" vertical="center" wrapText="1"/>
    </xf>
    <xf numFmtId="3" fontId="15" fillId="5" borderId="3" xfId="0" applyNumberFormat="1" applyFont="1" applyFill="1" applyBorder="1" applyAlignment="1">
      <alignment horizontal="right" vertical="center" wrapText="1"/>
    </xf>
    <xf numFmtId="0" fontId="9" fillId="11" borderId="3" xfId="2" applyFont="1" applyFill="1" applyBorder="1" applyAlignment="1">
      <alignment horizontal="left" vertical="center" wrapText="1"/>
    </xf>
    <xf numFmtId="3" fontId="28" fillId="10" borderId="3" xfId="0" applyNumberFormat="1" applyFont="1" applyFill="1" applyBorder="1" applyAlignment="1">
      <alignment horizontal="right" vertical="center" wrapText="1"/>
    </xf>
    <xf numFmtId="3" fontId="29" fillId="10" borderId="3" xfId="0" applyNumberFormat="1" applyFont="1" applyFill="1" applyBorder="1" applyAlignment="1">
      <alignment horizontal="right" vertical="center" wrapText="1"/>
    </xf>
    <xf numFmtId="1" fontId="28" fillId="10" borderId="3" xfId="0" applyNumberFormat="1" applyFont="1" applyFill="1" applyBorder="1" applyAlignment="1">
      <alignment horizontal="center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0" fontId="10" fillId="6" borderId="6" xfId="2" applyFont="1" applyFill="1" applyBorder="1" applyAlignment="1">
      <alignment horizontal="left" vertical="center" wrapText="1"/>
    </xf>
    <xf numFmtId="0" fontId="9" fillId="4" borderId="6" xfId="2" applyFont="1" applyFill="1" applyBorder="1" applyAlignment="1">
      <alignment horizontal="left" vertical="center" wrapText="1"/>
    </xf>
    <xf numFmtId="0" fontId="22" fillId="0" borderId="0" xfId="2" applyFont="1" applyFill="1" applyBorder="1" applyAlignment="1">
      <alignment horizontal="right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left" vertical="center" wrapText="1"/>
    </xf>
    <xf numFmtId="0" fontId="9" fillId="4" borderId="6" xfId="2" applyFont="1" applyFill="1" applyBorder="1" applyAlignment="1">
      <alignment horizontal="left" vertical="center" wrapText="1"/>
    </xf>
    <xf numFmtId="0" fontId="4" fillId="5" borderId="8" xfId="2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4" fillId="5" borderId="8" xfId="2" applyFont="1" applyFill="1" applyBorder="1" applyAlignment="1">
      <alignment horizontal="left" vertical="center" wrapText="1"/>
    </xf>
    <xf numFmtId="0" fontId="4" fillId="5" borderId="6" xfId="2" applyFont="1" applyFill="1" applyBorder="1" applyAlignment="1">
      <alignment horizontal="left" vertical="center" wrapText="1"/>
    </xf>
    <xf numFmtId="0" fontId="18" fillId="5" borderId="8" xfId="2" applyFont="1" applyFill="1" applyBorder="1" applyAlignment="1">
      <alignment horizontal="center" vertical="center" wrapText="1"/>
    </xf>
    <xf numFmtId="0" fontId="18" fillId="5" borderId="6" xfId="2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left" vertical="center" wrapText="1"/>
    </xf>
    <xf numFmtId="0" fontId="18" fillId="5" borderId="6" xfId="2" applyFont="1" applyFill="1" applyBorder="1" applyAlignment="1">
      <alignment horizontal="left" vertical="center" wrapText="1"/>
    </xf>
    <xf numFmtId="0" fontId="22" fillId="0" borderId="0" xfId="2" applyFont="1" applyFill="1" applyBorder="1" applyAlignment="1">
      <alignment horizontal="right" wrapText="1"/>
    </xf>
    <xf numFmtId="0" fontId="4" fillId="8" borderId="8" xfId="2" applyFont="1" applyFill="1" applyBorder="1" applyAlignment="1">
      <alignment horizontal="center" vertical="center" wrapText="1"/>
    </xf>
    <xf numFmtId="0" fontId="4" fillId="8" borderId="6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left" vertical="center" wrapText="1"/>
    </xf>
    <xf numFmtId="0" fontId="9" fillId="8" borderId="6" xfId="2" applyFont="1" applyFill="1" applyBorder="1" applyAlignment="1">
      <alignment horizontal="left" vertical="center" wrapText="1"/>
    </xf>
    <xf numFmtId="1" fontId="22" fillId="0" borderId="0" xfId="2" applyNumberFormat="1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4" fillId="9" borderId="8" xfId="2" applyFont="1" applyFill="1" applyBorder="1" applyAlignment="1">
      <alignment horizontal="center" vertical="center" wrapText="1"/>
    </xf>
    <xf numFmtId="0" fontId="4" fillId="9" borderId="6" xfId="2" applyFont="1" applyFill="1" applyBorder="1" applyAlignment="1">
      <alignment horizontal="center" vertical="center" wrapText="1"/>
    </xf>
    <xf numFmtId="0" fontId="9" fillId="9" borderId="8" xfId="2" applyFont="1" applyFill="1" applyBorder="1" applyAlignment="1">
      <alignment horizontal="left" vertical="center" wrapText="1"/>
    </xf>
    <xf numFmtId="0" fontId="9" fillId="9" borderId="6" xfId="2" applyFont="1" applyFill="1" applyBorder="1" applyAlignment="1">
      <alignment horizontal="left" vertical="center" wrapText="1"/>
    </xf>
    <xf numFmtId="0" fontId="22" fillId="0" borderId="9" xfId="2" applyFont="1" applyFill="1" applyBorder="1" applyAlignment="1">
      <alignment horizontal="left" vertical="center" wrapText="1"/>
    </xf>
    <xf numFmtId="0" fontId="4" fillId="10" borderId="8" xfId="2" applyFont="1" applyFill="1" applyBorder="1" applyAlignment="1">
      <alignment horizontal="center" vertical="center" wrapText="1"/>
    </xf>
    <xf numFmtId="0" fontId="4" fillId="10" borderId="6" xfId="2" applyFont="1" applyFill="1" applyBorder="1" applyAlignment="1">
      <alignment horizontal="center" vertical="center" wrapText="1"/>
    </xf>
    <xf numFmtId="0" fontId="10" fillId="10" borderId="8" xfId="2" applyFont="1" applyFill="1" applyBorder="1" applyAlignment="1">
      <alignment horizontal="left" vertical="center" wrapText="1"/>
    </xf>
    <xf numFmtId="0" fontId="10" fillId="10" borderId="6" xfId="2" applyFont="1" applyFill="1" applyBorder="1" applyAlignment="1">
      <alignment horizontal="left" vertical="center" wrapText="1"/>
    </xf>
    <xf numFmtId="0" fontId="4" fillId="6" borderId="8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left" vertical="center" wrapText="1"/>
    </xf>
    <xf numFmtId="0" fontId="10" fillId="6" borderId="6" xfId="2" applyFont="1" applyFill="1" applyBorder="1" applyAlignment="1">
      <alignment horizontal="left" vertical="center" wrapText="1"/>
    </xf>
    <xf numFmtId="0" fontId="4" fillId="7" borderId="8" xfId="2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10" fillId="7" borderId="8" xfId="2" applyFont="1" applyFill="1" applyBorder="1" applyAlignment="1">
      <alignment horizontal="left" vertical="center" wrapText="1"/>
    </xf>
    <xf numFmtId="0" fontId="10" fillId="7" borderId="6" xfId="2" applyFont="1" applyFill="1" applyBorder="1" applyAlignment="1">
      <alignment horizontal="left" vertical="center" wrapText="1"/>
    </xf>
    <xf numFmtId="14" fontId="4" fillId="6" borderId="4" xfId="0" applyNumberFormat="1" applyFont="1" applyFill="1" applyBorder="1" applyAlignment="1">
      <alignment horizontal="center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3" fontId="28" fillId="6" borderId="2" xfId="0" applyNumberFormat="1" applyFont="1" applyFill="1" applyBorder="1" applyAlignment="1">
      <alignment horizontal="right" vertical="center" wrapText="1"/>
    </xf>
    <xf numFmtId="1" fontId="10" fillId="6" borderId="6" xfId="0" applyNumberFormat="1" applyFont="1" applyFill="1" applyBorder="1" applyAlignment="1">
      <alignment horizontal="center" vertical="center" wrapText="1"/>
    </xf>
    <xf numFmtId="14" fontId="10" fillId="6" borderId="2" xfId="0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3" fontId="10" fillId="6" borderId="6" xfId="0" applyNumberFormat="1" applyFont="1" applyFill="1" applyBorder="1" applyAlignment="1">
      <alignment horizontal="center" vertical="center" wrapText="1"/>
    </xf>
    <xf numFmtId="14" fontId="11" fillId="6" borderId="6" xfId="0" applyNumberFormat="1" applyFont="1" applyFill="1" applyBorder="1" applyAlignment="1">
      <alignment horizontal="center" vertical="center" wrapText="1"/>
    </xf>
    <xf numFmtId="14" fontId="6" fillId="6" borderId="6" xfId="0" applyNumberFormat="1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center" vertical="center" wrapText="1"/>
    </xf>
    <xf numFmtId="3" fontId="9" fillId="6" borderId="6" xfId="0" applyNumberFormat="1" applyFont="1" applyFill="1" applyBorder="1" applyAlignment="1">
      <alignment horizontal="center" vertical="center" wrapText="1"/>
    </xf>
    <xf numFmtId="3" fontId="9" fillId="11" borderId="3" xfId="0" applyNumberFormat="1" applyFont="1" applyFill="1" applyBorder="1" applyAlignment="1">
      <alignment horizontal="right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0</xdr:row>
      <xdr:rowOff>68487</xdr:rowOff>
    </xdr:from>
    <xdr:to>
      <xdr:col>1</xdr:col>
      <xdr:colOff>535112</xdr:colOff>
      <xdr:row>0</xdr:row>
      <xdr:rowOff>594360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1" y="68487"/>
          <a:ext cx="527491" cy="525873"/>
        </a:xfrm>
        <a:prstGeom prst="rect">
          <a:avLst/>
        </a:prstGeom>
      </xdr:spPr>
    </xdr:pic>
    <xdr:clientData/>
  </xdr:twoCellAnchor>
  <xdr:oneCellAnchor>
    <xdr:from>
      <xdr:col>8</xdr:col>
      <xdr:colOff>438150</xdr:colOff>
      <xdr:row>3</xdr:row>
      <xdr:rowOff>200025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056322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9"/>
  <sheetViews>
    <sheetView showGridLines="0" tabSelected="1" topLeftCell="A37" zoomScale="75" zoomScaleNormal="75" zoomScaleSheetLayoutView="25" workbookViewId="0">
      <selection activeCell="G29" sqref="G29"/>
    </sheetView>
  </sheetViews>
  <sheetFormatPr baseColWidth="10" defaultRowHeight="15.75" x14ac:dyDescent="0.25"/>
  <cols>
    <col min="1" max="1" width="4.5703125" style="119" customWidth="1"/>
    <col min="2" max="2" width="21" style="120" customWidth="1"/>
    <col min="3" max="3" width="9.42578125" style="120" customWidth="1"/>
    <col min="4" max="4" width="64.85546875" style="109" customWidth="1"/>
    <col min="5" max="5" width="14.140625" style="110" customWidth="1"/>
    <col min="6" max="6" width="14.5703125" style="110" customWidth="1"/>
    <col min="7" max="10" width="12.7109375" style="110" customWidth="1"/>
    <col min="11" max="11" width="15.42578125" style="110" customWidth="1"/>
    <col min="12" max="12" width="14" style="110" customWidth="1"/>
    <col min="13" max="13" width="14.28515625" style="110" customWidth="1"/>
    <col min="14" max="17" width="14.5703125" style="110" customWidth="1"/>
    <col min="18" max="18" width="17.5703125" style="110" customWidth="1"/>
    <col min="19" max="19" width="21.28515625" style="110" customWidth="1"/>
    <col min="20" max="20" width="13.42578125" style="110" customWidth="1"/>
    <col min="21" max="21" width="16.140625" style="110" customWidth="1"/>
    <col min="22" max="22" width="14.5703125" style="110" customWidth="1"/>
    <col min="23" max="23" width="15.42578125" style="112" customWidth="1"/>
    <col min="24" max="24" width="15.5703125" style="112" customWidth="1"/>
    <col min="25" max="25" width="15.42578125" style="110" customWidth="1"/>
    <col min="26" max="26" width="14.5703125" style="110" customWidth="1"/>
    <col min="27" max="27" width="16.7109375" style="110" customWidth="1"/>
    <col min="28" max="28" width="14.28515625" style="110" customWidth="1"/>
    <col min="29" max="29" width="15" style="110" customWidth="1"/>
    <col min="30" max="30" width="36.140625" style="110" customWidth="1"/>
    <col min="31" max="31" width="43.28515625" style="110" customWidth="1"/>
    <col min="32" max="32" width="14" style="110" customWidth="1"/>
    <col min="33" max="33" width="13.42578125" style="110" customWidth="1"/>
    <col min="34" max="34" width="14.28515625" style="110" customWidth="1"/>
    <col min="35" max="16384" width="11.42578125" style="21"/>
  </cols>
  <sheetData>
    <row r="1" spans="1:34" s="2" customFormat="1" ht="47.25" customHeight="1" thickBot="1" x14ac:dyDescent="0.3">
      <c r="A1" s="370" t="s">
        <v>194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</row>
    <row r="2" spans="1:34" s="2" customFormat="1" ht="36.75" customHeight="1" thickBot="1" x14ac:dyDescent="0.3">
      <c r="A2" s="255"/>
      <c r="B2" s="390" t="s">
        <v>0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</row>
    <row r="3" spans="1:34" s="2" customFormat="1" ht="21.75" customHeight="1" thickBot="1" x14ac:dyDescent="0.3">
      <c r="A3" s="391" t="s">
        <v>1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393"/>
    </row>
    <row r="4" spans="1:34" s="48" customFormat="1" ht="105.75" thickBot="1" x14ac:dyDescent="0.3">
      <c r="A4" s="3" t="s">
        <v>2</v>
      </c>
      <c r="B4" s="1" t="s">
        <v>3</v>
      </c>
      <c r="C4" s="4" t="s">
        <v>4</v>
      </c>
      <c r="D4" s="4" t="s">
        <v>5</v>
      </c>
      <c r="E4" s="5" t="s">
        <v>6</v>
      </c>
      <c r="F4" s="6" t="s">
        <v>241</v>
      </c>
      <c r="G4" s="7" t="s">
        <v>7</v>
      </c>
      <c r="H4" s="7" t="s">
        <v>8</v>
      </c>
      <c r="I4" s="6" t="s">
        <v>9</v>
      </c>
      <c r="J4" s="5" t="s">
        <v>305</v>
      </c>
      <c r="K4" s="5" t="s">
        <v>10</v>
      </c>
      <c r="L4" s="5" t="s">
        <v>11</v>
      </c>
      <c r="M4" s="5" t="s">
        <v>12</v>
      </c>
      <c r="N4" s="243" t="s">
        <v>13</v>
      </c>
      <c r="O4" s="6" t="s">
        <v>193</v>
      </c>
      <c r="P4" s="5" t="s">
        <v>14</v>
      </c>
      <c r="Q4" s="5" t="s">
        <v>138</v>
      </c>
      <c r="R4" s="6" t="s">
        <v>15</v>
      </c>
      <c r="S4" s="6" t="s">
        <v>16</v>
      </c>
      <c r="T4" s="6" t="s">
        <v>17</v>
      </c>
      <c r="U4" s="5" t="s">
        <v>18</v>
      </c>
      <c r="V4" s="5" t="s">
        <v>11</v>
      </c>
      <c r="W4" s="8" t="s">
        <v>267</v>
      </c>
      <c r="X4" s="8" t="s">
        <v>254</v>
      </c>
      <c r="Y4" s="9" t="s">
        <v>203</v>
      </c>
      <c r="Z4" s="9" t="s">
        <v>201</v>
      </c>
      <c r="AA4" s="9" t="s">
        <v>202</v>
      </c>
      <c r="AB4" s="9" t="s">
        <v>204</v>
      </c>
      <c r="AC4" s="9" t="s">
        <v>205</v>
      </c>
      <c r="AD4" s="6" t="s">
        <v>310</v>
      </c>
      <c r="AE4" s="6" t="s">
        <v>19</v>
      </c>
      <c r="AF4" s="6" t="s">
        <v>150</v>
      </c>
      <c r="AG4" s="6" t="s">
        <v>151</v>
      </c>
      <c r="AH4" s="6" t="s">
        <v>20</v>
      </c>
    </row>
    <row r="5" spans="1:34" ht="39.75" thickBot="1" x14ac:dyDescent="0.3">
      <c r="A5" s="202">
        <v>2</v>
      </c>
      <c r="B5" s="312">
        <v>30001955011994</v>
      </c>
      <c r="C5" s="160">
        <v>0</v>
      </c>
      <c r="D5" s="23" t="s">
        <v>26</v>
      </c>
      <c r="E5" s="24" t="s">
        <v>190</v>
      </c>
      <c r="F5" s="49">
        <v>60</v>
      </c>
      <c r="G5" s="49" t="s">
        <v>27</v>
      </c>
      <c r="H5" s="49" t="s">
        <v>27</v>
      </c>
      <c r="I5" s="49">
        <v>8</v>
      </c>
      <c r="J5" s="197">
        <v>1994</v>
      </c>
      <c r="K5" s="195"/>
      <c r="L5" s="195"/>
      <c r="M5" s="195">
        <v>34597</v>
      </c>
      <c r="N5" s="245">
        <v>34699</v>
      </c>
      <c r="O5" s="26"/>
      <c r="P5" s="195" t="s">
        <v>28</v>
      </c>
      <c r="Q5" s="195" t="s">
        <v>29</v>
      </c>
      <c r="R5" s="27" t="s">
        <v>321</v>
      </c>
      <c r="S5" s="27" t="s">
        <v>30</v>
      </c>
      <c r="T5" s="27" t="s">
        <v>31</v>
      </c>
      <c r="U5" s="195" t="s">
        <v>27</v>
      </c>
      <c r="V5" s="195" t="s">
        <v>27</v>
      </c>
      <c r="W5" s="198" t="s">
        <v>31</v>
      </c>
      <c r="X5" s="198"/>
      <c r="Y5" s="285" t="s">
        <v>27</v>
      </c>
      <c r="Z5" s="195" t="s">
        <v>27</v>
      </c>
      <c r="AA5" s="195" t="s">
        <v>27</v>
      </c>
      <c r="AB5" s="195" t="s">
        <v>27</v>
      </c>
      <c r="AC5" s="195" t="s">
        <v>27</v>
      </c>
      <c r="AD5" s="198" t="s">
        <v>32</v>
      </c>
      <c r="AE5" s="198" t="s">
        <v>27</v>
      </c>
      <c r="AF5" s="199"/>
      <c r="AG5" s="199"/>
      <c r="AH5" s="198" t="s">
        <v>303</v>
      </c>
    </row>
    <row r="6" spans="1:34" s="28" customFormat="1" ht="60.75" thickBot="1" x14ac:dyDescent="0.3">
      <c r="A6" s="202">
        <v>8</v>
      </c>
      <c r="B6" s="280">
        <v>30000195011981</v>
      </c>
      <c r="C6" s="160">
        <v>0</v>
      </c>
      <c r="D6" s="23" t="s">
        <v>42</v>
      </c>
      <c r="E6" s="24" t="s">
        <v>156</v>
      </c>
      <c r="F6" s="354">
        <f>1341+0</f>
        <v>1341</v>
      </c>
      <c r="G6" s="354" t="s">
        <v>27</v>
      </c>
      <c r="H6" s="354" t="s">
        <v>27</v>
      </c>
      <c r="I6" s="354">
        <v>50</v>
      </c>
      <c r="J6" s="348">
        <v>2023</v>
      </c>
      <c r="K6" s="195"/>
      <c r="L6" s="195"/>
      <c r="M6" s="195">
        <v>42957</v>
      </c>
      <c r="N6" s="245">
        <v>43100</v>
      </c>
      <c r="O6" s="26"/>
      <c r="P6" s="195" t="s">
        <v>23</v>
      </c>
      <c r="Q6" s="195">
        <v>43100</v>
      </c>
      <c r="R6" s="27" t="s">
        <v>43</v>
      </c>
      <c r="S6" s="27" t="s">
        <v>44</v>
      </c>
      <c r="T6" s="27" t="s">
        <v>31</v>
      </c>
      <c r="U6" s="195" t="s">
        <v>27</v>
      </c>
      <c r="V6" s="195">
        <v>44516</v>
      </c>
      <c r="W6" s="198" t="s">
        <v>22</v>
      </c>
      <c r="X6" s="198"/>
      <c r="Y6" s="285" t="s">
        <v>46</v>
      </c>
      <c r="Z6" s="195" t="s">
        <v>27</v>
      </c>
      <c r="AA6" s="195" t="s">
        <v>27</v>
      </c>
      <c r="AB6" s="195" t="s">
        <v>27</v>
      </c>
      <c r="AC6" s="195">
        <v>44334</v>
      </c>
      <c r="AD6" s="198" t="s">
        <v>318</v>
      </c>
      <c r="AE6" s="198" t="s">
        <v>27</v>
      </c>
      <c r="AF6" s="199"/>
      <c r="AG6" s="199"/>
      <c r="AH6" s="198" t="s">
        <v>304</v>
      </c>
    </row>
    <row r="7" spans="1:34" s="38" customFormat="1" ht="30.75" thickBot="1" x14ac:dyDescent="0.3">
      <c r="A7" s="202">
        <v>26</v>
      </c>
      <c r="B7" s="355">
        <v>30001484011995</v>
      </c>
      <c r="C7" s="160">
        <v>0</v>
      </c>
      <c r="D7" s="358" t="s">
        <v>70</v>
      </c>
      <c r="E7" s="24" t="s">
        <v>31</v>
      </c>
      <c r="F7" s="49">
        <v>49</v>
      </c>
      <c r="G7" s="49" t="s">
        <v>27</v>
      </c>
      <c r="H7" s="49" t="s">
        <v>27</v>
      </c>
      <c r="I7" s="49">
        <v>1</v>
      </c>
      <c r="J7" s="197">
        <v>2005</v>
      </c>
      <c r="K7" s="195"/>
      <c r="L7" s="195"/>
      <c r="M7" s="195">
        <v>38646</v>
      </c>
      <c r="N7" s="245">
        <v>40178</v>
      </c>
      <c r="O7" s="26"/>
      <c r="P7" s="195" t="s">
        <v>28</v>
      </c>
      <c r="Q7" s="195" t="s">
        <v>29</v>
      </c>
      <c r="R7" s="27" t="s">
        <v>24</v>
      </c>
      <c r="S7" s="27" t="s">
        <v>48</v>
      </c>
      <c r="T7" s="27" t="s">
        <v>31</v>
      </c>
      <c r="U7" s="195" t="s">
        <v>27</v>
      </c>
      <c r="V7" s="195" t="s">
        <v>27</v>
      </c>
      <c r="W7" s="198" t="s">
        <v>31</v>
      </c>
      <c r="X7" s="198"/>
      <c r="Y7" s="285" t="s">
        <v>27</v>
      </c>
      <c r="Z7" s="195" t="s">
        <v>27</v>
      </c>
      <c r="AA7" s="195" t="s">
        <v>27</v>
      </c>
      <c r="AB7" s="195" t="s">
        <v>27</v>
      </c>
      <c r="AC7" s="195" t="s">
        <v>27</v>
      </c>
      <c r="AD7" s="198" t="s">
        <v>32</v>
      </c>
      <c r="AE7" s="198" t="s">
        <v>27</v>
      </c>
      <c r="AF7" s="199"/>
      <c r="AG7" s="199"/>
      <c r="AH7" s="198" t="s">
        <v>142</v>
      </c>
    </row>
    <row r="8" spans="1:34" s="38" customFormat="1" ht="75.75" thickBot="1" x14ac:dyDescent="0.3">
      <c r="A8" s="202">
        <v>35</v>
      </c>
      <c r="B8" s="281">
        <v>30002855012005</v>
      </c>
      <c r="C8" s="259">
        <v>0</v>
      </c>
      <c r="D8" s="260" t="s">
        <v>82</v>
      </c>
      <c r="E8" s="24" t="s">
        <v>156</v>
      </c>
      <c r="F8" s="49" t="s">
        <v>27</v>
      </c>
      <c r="G8" s="49" t="s">
        <v>27</v>
      </c>
      <c r="H8" s="49" t="s">
        <v>27</v>
      </c>
      <c r="I8" s="49" t="s">
        <v>27</v>
      </c>
      <c r="J8" s="197" t="s">
        <v>27</v>
      </c>
      <c r="K8" s="195"/>
      <c r="L8" s="195"/>
      <c r="M8" s="195">
        <v>38574</v>
      </c>
      <c r="N8" s="245">
        <v>39082</v>
      </c>
      <c r="O8" s="26"/>
      <c r="P8" s="195" t="s">
        <v>28</v>
      </c>
      <c r="Q8" s="195" t="s">
        <v>29</v>
      </c>
      <c r="R8" s="27" t="s">
        <v>43</v>
      </c>
      <c r="S8" s="27" t="s">
        <v>44</v>
      </c>
      <c r="T8" s="27" t="s">
        <v>31</v>
      </c>
      <c r="U8" s="195" t="s">
        <v>27</v>
      </c>
      <c r="V8" s="195" t="s">
        <v>27</v>
      </c>
      <c r="W8" s="198" t="s">
        <v>31</v>
      </c>
      <c r="X8" s="198"/>
      <c r="Y8" s="285" t="s">
        <v>27</v>
      </c>
      <c r="Z8" s="195" t="s">
        <v>27</v>
      </c>
      <c r="AA8" s="195" t="s">
        <v>27</v>
      </c>
      <c r="AB8" s="195" t="s">
        <v>27</v>
      </c>
      <c r="AC8" s="195" t="s">
        <v>27</v>
      </c>
      <c r="AD8" s="198" t="s">
        <v>317</v>
      </c>
      <c r="AE8" s="198"/>
      <c r="AF8" s="199"/>
      <c r="AG8" s="199"/>
      <c r="AH8" s="198"/>
    </row>
    <row r="9" spans="1:34" ht="45.75" thickBot="1" x14ac:dyDescent="0.3">
      <c r="A9" s="202">
        <v>38</v>
      </c>
      <c r="B9" s="280">
        <v>30001325011981</v>
      </c>
      <c r="C9" s="160">
        <v>0</v>
      </c>
      <c r="D9" s="23" t="s">
        <v>85</v>
      </c>
      <c r="E9" s="24" t="s">
        <v>156</v>
      </c>
      <c r="F9" s="49" t="s">
        <v>27</v>
      </c>
      <c r="G9" s="49" t="s">
        <v>27</v>
      </c>
      <c r="H9" s="49" t="s">
        <v>27</v>
      </c>
      <c r="I9" s="49" t="s">
        <v>27</v>
      </c>
      <c r="J9" s="197" t="s">
        <v>27</v>
      </c>
      <c r="K9" s="195"/>
      <c r="L9" s="195"/>
      <c r="M9" s="196">
        <v>32679</v>
      </c>
      <c r="N9" s="245">
        <v>31777</v>
      </c>
      <c r="O9" s="26"/>
      <c r="P9" s="195" t="s">
        <v>28</v>
      </c>
      <c r="Q9" s="195" t="s">
        <v>29</v>
      </c>
      <c r="R9" s="27" t="s">
        <v>43</v>
      </c>
      <c r="S9" s="27" t="s">
        <v>44</v>
      </c>
      <c r="T9" s="27" t="s">
        <v>31</v>
      </c>
      <c r="U9" s="195" t="s">
        <v>27</v>
      </c>
      <c r="V9" s="195" t="s">
        <v>27</v>
      </c>
      <c r="W9" s="198" t="s">
        <v>31</v>
      </c>
      <c r="X9" s="198"/>
      <c r="Y9" s="286" t="s">
        <v>27</v>
      </c>
      <c r="Z9" s="51" t="s">
        <v>27</v>
      </c>
      <c r="AA9" s="51" t="s">
        <v>27</v>
      </c>
      <c r="AB9" s="51" t="s">
        <v>27</v>
      </c>
      <c r="AC9" s="51" t="s">
        <v>27</v>
      </c>
      <c r="AD9" s="198" t="s">
        <v>316</v>
      </c>
      <c r="AE9" s="198"/>
      <c r="AF9" s="199"/>
      <c r="AG9" s="199"/>
      <c r="AH9" s="198"/>
    </row>
    <row r="10" spans="1:34" ht="60.75" thickBot="1" x14ac:dyDescent="0.3">
      <c r="A10" s="202">
        <v>54</v>
      </c>
      <c r="B10" s="280">
        <v>30001055011982</v>
      </c>
      <c r="C10" s="160">
        <v>0</v>
      </c>
      <c r="D10" s="23" t="s">
        <v>106</v>
      </c>
      <c r="E10" s="24" t="s">
        <v>157</v>
      </c>
      <c r="F10" s="106">
        <v>219</v>
      </c>
      <c r="G10" s="49" t="s">
        <v>27</v>
      </c>
      <c r="H10" s="106" t="s">
        <v>27</v>
      </c>
      <c r="I10" s="49">
        <v>76</v>
      </c>
      <c r="J10" s="197">
        <v>2002</v>
      </c>
      <c r="K10" s="195"/>
      <c r="L10" s="195"/>
      <c r="M10" s="195">
        <v>37406</v>
      </c>
      <c r="N10" s="50">
        <v>38717</v>
      </c>
      <c r="O10" s="26"/>
      <c r="P10" s="195" t="s">
        <v>28</v>
      </c>
      <c r="Q10" s="195" t="s">
        <v>29</v>
      </c>
      <c r="R10" s="27" t="s">
        <v>24</v>
      </c>
      <c r="S10" s="27" t="s">
        <v>48</v>
      </c>
      <c r="T10" s="27" t="s">
        <v>31</v>
      </c>
      <c r="U10" s="195" t="s">
        <v>27</v>
      </c>
      <c r="V10" s="195" t="s">
        <v>27</v>
      </c>
      <c r="W10" s="198" t="s">
        <v>22</v>
      </c>
      <c r="X10" s="198"/>
      <c r="Y10" s="286" t="s">
        <v>107</v>
      </c>
      <c r="Z10" s="51">
        <v>38631</v>
      </c>
      <c r="AA10" s="51" t="s">
        <v>141</v>
      </c>
      <c r="AB10" s="51" t="s">
        <v>27</v>
      </c>
      <c r="AC10" s="51">
        <v>45000</v>
      </c>
      <c r="AD10" s="198" t="s">
        <v>320</v>
      </c>
      <c r="AE10" s="198"/>
      <c r="AF10" s="199"/>
      <c r="AG10" s="199"/>
      <c r="AH10" s="198" t="s">
        <v>142</v>
      </c>
    </row>
    <row r="11" spans="1:34" s="48" customFormat="1" ht="75.75" thickBot="1" x14ac:dyDescent="0.3">
      <c r="A11" s="202">
        <v>56</v>
      </c>
      <c r="B11" s="280">
        <v>30001065011981</v>
      </c>
      <c r="C11" s="160">
        <v>0</v>
      </c>
      <c r="D11" s="23" t="s">
        <v>109</v>
      </c>
      <c r="E11" s="24" t="s">
        <v>157</v>
      </c>
      <c r="F11" s="49">
        <v>1428</v>
      </c>
      <c r="G11" s="49" t="s">
        <v>27</v>
      </c>
      <c r="H11" s="49" t="s">
        <v>27</v>
      </c>
      <c r="I11" s="49">
        <v>131</v>
      </c>
      <c r="J11" s="197">
        <v>2003</v>
      </c>
      <c r="K11" s="195"/>
      <c r="L11" s="195"/>
      <c r="M11" s="195">
        <v>37837</v>
      </c>
      <c r="N11" s="245">
        <v>39082</v>
      </c>
      <c r="O11" s="26"/>
      <c r="P11" s="195" t="s">
        <v>28</v>
      </c>
      <c r="Q11" s="195" t="s">
        <v>31</v>
      </c>
      <c r="R11" s="27" t="s">
        <v>43</v>
      </c>
      <c r="S11" s="27" t="s">
        <v>110</v>
      </c>
      <c r="T11" s="27" t="s">
        <v>31</v>
      </c>
      <c r="U11" s="195" t="s">
        <v>27</v>
      </c>
      <c r="V11" s="195" t="s">
        <v>27</v>
      </c>
      <c r="W11" s="198" t="s">
        <v>31</v>
      </c>
      <c r="X11" s="198"/>
      <c r="Y11" s="285" t="s">
        <v>27</v>
      </c>
      <c r="Z11" s="195" t="s">
        <v>27</v>
      </c>
      <c r="AA11" s="195" t="s">
        <v>27</v>
      </c>
      <c r="AB11" s="195" t="s">
        <v>27</v>
      </c>
      <c r="AC11" s="195" t="s">
        <v>27</v>
      </c>
      <c r="AD11" s="198" t="s">
        <v>319</v>
      </c>
      <c r="AE11" s="198"/>
      <c r="AF11" s="199"/>
      <c r="AG11" s="199"/>
      <c r="AH11" s="198" t="s">
        <v>142</v>
      </c>
    </row>
    <row r="12" spans="1:34" s="52" customFormat="1" ht="45.75" thickBot="1" x14ac:dyDescent="0.3">
      <c r="A12" s="202">
        <v>57</v>
      </c>
      <c r="B12" s="312">
        <v>30000082172009</v>
      </c>
      <c r="C12" s="160">
        <v>0</v>
      </c>
      <c r="D12" s="358" t="s">
        <v>111</v>
      </c>
      <c r="E12" s="24" t="s">
        <v>31</v>
      </c>
      <c r="F12" s="49">
        <v>1843</v>
      </c>
      <c r="G12" s="49" t="s">
        <v>27</v>
      </c>
      <c r="H12" s="49" t="s">
        <v>27</v>
      </c>
      <c r="I12" s="49">
        <v>595</v>
      </c>
      <c r="J12" s="197">
        <v>2022</v>
      </c>
      <c r="K12" s="195" t="s">
        <v>27</v>
      </c>
      <c r="L12" s="195" t="s">
        <v>27</v>
      </c>
      <c r="M12" s="196" t="s">
        <v>27</v>
      </c>
      <c r="N12" s="245" t="s">
        <v>27</v>
      </c>
      <c r="O12" s="26"/>
      <c r="P12" s="195" t="s">
        <v>27</v>
      </c>
      <c r="Q12" s="195" t="s">
        <v>27</v>
      </c>
      <c r="R12" s="27" t="s">
        <v>27</v>
      </c>
      <c r="S12" s="27" t="s">
        <v>27</v>
      </c>
      <c r="T12" s="27" t="s">
        <v>27</v>
      </c>
      <c r="U12" s="195"/>
      <c r="V12" s="195"/>
      <c r="W12" s="198" t="s">
        <v>27</v>
      </c>
      <c r="X12" s="198"/>
      <c r="Y12" s="286" t="s">
        <v>27</v>
      </c>
      <c r="Z12" s="51" t="s">
        <v>27</v>
      </c>
      <c r="AA12" s="51" t="s">
        <v>27</v>
      </c>
      <c r="AB12" s="51" t="s">
        <v>27</v>
      </c>
      <c r="AC12" s="51" t="s">
        <v>27</v>
      </c>
      <c r="AD12" s="198" t="s">
        <v>112</v>
      </c>
      <c r="AE12" s="198" t="s">
        <v>27</v>
      </c>
      <c r="AF12" s="199"/>
      <c r="AG12" s="199"/>
      <c r="AH12" s="198" t="s">
        <v>142</v>
      </c>
    </row>
    <row r="13" spans="1:34" ht="30.75" thickBot="1" x14ac:dyDescent="0.3">
      <c r="A13" s="202">
        <v>3</v>
      </c>
      <c r="B13" s="29">
        <v>30000945011981</v>
      </c>
      <c r="C13" s="22">
        <v>1</v>
      </c>
      <c r="D13" s="30" t="s">
        <v>33</v>
      </c>
      <c r="E13" s="31" t="s">
        <v>22</v>
      </c>
      <c r="F13" s="32" t="s">
        <v>27</v>
      </c>
      <c r="G13" s="33" t="s">
        <v>27</v>
      </c>
      <c r="H13" s="33" t="s">
        <v>27</v>
      </c>
      <c r="I13" s="32" t="s">
        <v>27</v>
      </c>
      <c r="J13" s="37" t="s">
        <v>27</v>
      </c>
      <c r="K13" s="34"/>
      <c r="L13" s="34"/>
      <c r="M13" s="192">
        <v>34200</v>
      </c>
      <c r="N13" s="246">
        <v>34334</v>
      </c>
      <c r="O13" s="35"/>
      <c r="P13" s="35" t="s">
        <v>28</v>
      </c>
      <c r="Q13" s="35" t="s">
        <v>29</v>
      </c>
      <c r="R13" s="36" t="s">
        <v>321</v>
      </c>
      <c r="S13" s="36" t="s">
        <v>30</v>
      </c>
      <c r="T13" s="36" t="s">
        <v>31</v>
      </c>
      <c r="U13" s="34" t="s">
        <v>27</v>
      </c>
      <c r="V13" s="34" t="s">
        <v>27</v>
      </c>
      <c r="W13" s="37" t="s">
        <v>31</v>
      </c>
      <c r="X13" s="37"/>
      <c r="Y13" s="34" t="s">
        <v>27</v>
      </c>
      <c r="Z13" s="34" t="s">
        <v>27</v>
      </c>
      <c r="AA13" s="34" t="s">
        <v>27</v>
      </c>
      <c r="AB13" s="34" t="s">
        <v>27</v>
      </c>
      <c r="AC13" s="34" t="s">
        <v>27</v>
      </c>
      <c r="AD13" s="37" t="s">
        <v>32</v>
      </c>
      <c r="AE13" s="37" t="s">
        <v>27</v>
      </c>
      <c r="AF13" s="37"/>
      <c r="AG13" s="37"/>
      <c r="AH13" s="37" t="s">
        <v>299</v>
      </c>
    </row>
    <row r="14" spans="1:34" s="63" customFormat="1" ht="30.75" thickBot="1" x14ac:dyDescent="0.3">
      <c r="A14" s="202">
        <v>4</v>
      </c>
      <c r="B14" s="29">
        <v>30002485011999</v>
      </c>
      <c r="C14" s="22">
        <v>1</v>
      </c>
      <c r="D14" s="30" t="s">
        <v>34</v>
      </c>
      <c r="E14" s="31" t="s">
        <v>22</v>
      </c>
      <c r="F14" s="359">
        <v>23</v>
      </c>
      <c r="G14" s="360" t="s">
        <v>27</v>
      </c>
      <c r="H14" s="360" t="s">
        <v>27</v>
      </c>
      <c r="I14" s="359">
        <v>1</v>
      </c>
      <c r="J14" s="356">
        <v>2008</v>
      </c>
      <c r="K14" s="34"/>
      <c r="L14" s="34"/>
      <c r="M14" s="192">
        <v>38355</v>
      </c>
      <c r="N14" s="246">
        <v>39447</v>
      </c>
      <c r="O14" s="35"/>
      <c r="P14" s="35" t="s">
        <v>28</v>
      </c>
      <c r="Q14" s="35" t="s">
        <v>29</v>
      </c>
      <c r="R14" s="36" t="s">
        <v>321</v>
      </c>
      <c r="S14" s="36" t="s">
        <v>30</v>
      </c>
      <c r="T14" s="36" t="s">
        <v>31</v>
      </c>
      <c r="U14" s="34" t="s">
        <v>27</v>
      </c>
      <c r="V14" s="34" t="s">
        <v>27</v>
      </c>
      <c r="W14" s="37" t="s">
        <v>31</v>
      </c>
      <c r="X14" s="37"/>
      <c r="Y14" s="34" t="s">
        <v>27</v>
      </c>
      <c r="Z14" s="34" t="s">
        <v>27</v>
      </c>
      <c r="AA14" s="34" t="s">
        <v>27</v>
      </c>
      <c r="AB14" s="34" t="s">
        <v>27</v>
      </c>
      <c r="AC14" s="34" t="s">
        <v>27</v>
      </c>
      <c r="AD14" s="37" t="s">
        <v>35</v>
      </c>
      <c r="AE14" s="37" t="s">
        <v>27</v>
      </c>
      <c r="AF14" s="37"/>
      <c r="AG14" s="37"/>
      <c r="AH14" s="37" t="s">
        <v>300</v>
      </c>
    </row>
    <row r="15" spans="1:34" ht="45.75" thickBot="1" x14ac:dyDescent="0.3">
      <c r="A15" s="202">
        <v>9</v>
      </c>
      <c r="B15" s="313">
        <v>30000260012009</v>
      </c>
      <c r="C15" s="22">
        <v>1</v>
      </c>
      <c r="D15" s="361" t="s">
        <v>47</v>
      </c>
      <c r="E15" s="350" t="s">
        <v>22</v>
      </c>
      <c r="F15" s="359">
        <v>1500</v>
      </c>
      <c r="G15" s="360" t="s">
        <v>27</v>
      </c>
      <c r="H15" s="360" t="s">
        <v>27</v>
      </c>
      <c r="I15" s="359">
        <v>250</v>
      </c>
      <c r="J15" s="356">
        <v>2010</v>
      </c>
      <c r="K15" s="34"/>
      <c r="L15" s="34"/>
      <c r="M15" s="201">
        <v>39797</v>
      </c>
      <c r="N15" s="246">
        <v>40908</v>
      </c>
      <c r="O15" s="35"/>
      <c r="P15" s="35" t="s">
        <v>27</v>
      </c>
      <c r="Q15" s="35" t="s">
        <v>27</v>
      </c>
      <c r="R15" s="37" t="s">
        <v>24</v>
      </c>
      <c r="S15" s="37" t="s">
        <v>48</v>
      </c>
      <c r="T15" s="36" t="s">
        <v>31</v>
      </c>
      <c r="U15" s="34" t="s">
        <v>27</v>
      </c>
      <c r="V15" s="34" t="s">
        <v>27</v>
      </c>
      <c r="W15" s="230" t="s">
        <v>22</v>
      </c>
      <c r="X15" s="230" t="s">
        <v>255</v>
      </c>
      <c r="Y15" s="34" t="s">
        <v>27</v>
      </c>
      <c r="Z15" s="34" t="s">
        <v>27</v>
      </c>
      <c r="AA15" s="294" t="s">
        <v>189</v>
      </c>
      <c r="AB15" s="34" t="s">
        <v>27</v>
      </c>
      <c r="AC15" s="294">
        <v>45411</v>
      </c>
      <c r="AD15" s="37" t="s">
        <v>32</v>
      </c>
      <c r="AE15" s="37" t="s">
        <v>27</v>
      </c>
      <c r="AF15" s="37"/>
      <c r="AG15" s="37"/>
      <c r="AH15" s="37" t="s">
        <v>300</v>
      </c>
    </row>
    <row r="16" spans="1:34" ht="45.75" thickBot="1" x14ac:dyDescent="0.3">
      <c r="A16" s="202">
        <v>20</v>
      </c>
      <c r="B16" s="29">
        <v>30000335011981</v>
      </c>
      <c r="C16" s="22">
        <v>1</v>
      </c>
      <c r="D16" s="30" t="s">
        <v>61</v>
      </c>
      <c r="E16" s="31" t="s">
        <v>22</v>
      </c>
      <c r="F16" s="359">
        <v>500</v>
      </c>
      <c r="G16" s="360" t="s">
        <v>27</v>
      </c>
      <c r="H16" s="360" t="s">
        <v>27</v>
      </c>
      <c r="I16" s="359">
        <v>20</v>
      </c>
      <c r="J16" s="357">
        <v>2006</v>
      </c>
      <c r="K16" s="93"/>
      <c r="L16" s="93"/>
      <c r="M16" s="200">
        <v>39014</v>
      </c>
      <c r="N16" s="102">
        <v>39813</v>
      </c>
      <c r="O16" s="35"/>
      <c r="P16" s="93" t="s">
        <v>28</v>
      </c>
      <c r="Q16" s="93">
        <v>41261</v>
      </c>
      <c r="R16" s="37" t="s">
        <v>24</v>
      </c>
      <c r="S16" s="37" t="s">
        <v>180</v>
      </c>
      <c r="T16" s="36" t="s">
        <v>31</v>
      </c>
      <c r="U16" s="93" t="s">
        <v>27</v>
      </c>
      <c r="V16" s="93" t="s">
        <v>27</v>
      </c>
      <c r="W16" s="37" t="s">
        <v>22</v>
      </c>
      <c r="X16" s="37"/>
      <c r="Y16" s="94" t="s">
        <v>62</v>
      </c>
      <c r="Z16" s="94">
        <v>41466</v>
      </c>
      <c r="AA16" s="93" t="s">
        <v>27</v>
      </c>
      <c r="AB16" s="93" t="s">
        <v>27</v>
      </c>
      <c r="AC16" s="93" t="s">
        <v>27</v>
      </c>
      <c r="AD16" s="37" t="s">
        <v>32</v>
      </c>
      <c r="AE16" s="37" t="s">
        <v>27</v>
      </c>
      <c r="AF16" s="37"/>
      <c r="AG16" s="37"/>
      <c r="AH16" s="37" t="s">
        <v>300</v>
      </c>
    </row>
    <row r="17" spans="1:34" ht="30.75" thickBot="1" x14ac:dyDescent="0.3">
      <c r="A17" s="202">
        <v>27</v>
      </c>
      <c r="B17" s="29">
        <v>30000525011984</v>
      </c>
      <c r="C17" s="22">
        <v>1</v>
      </c>
      <c r="D17" s="30" t="s">
        <v>71</v>
      </c>
      <c r="E17" s="31" t="s">
        <v>22</v>
      </c>
      <c r="F17" s="32" t="s">
        <v>27</v>
      </c>
      <c r="G17" s="33" t="s">
        <v>27</v>
      </c>
      <c r="H17" s="33" t="s">
        <v>27</v>
      </c>
      <c r="I17" s="32" t="s">
        <v>27</v>
      </c>
      <c r="J17" s="293" t="s">
        <v>27</v>
      </c>
      <c r="K17" s="34"/>
      <c r="L17" s="34"/>
      <c r="M17" s="201">
        <v>32006</v>
      </c>
      <c r="N17" s="246">
        <v>32142</v>
      </c>
      <c r="O17" s="35"/>
      <c r="P17" s="34" t="s">
        <v>28</v>
      </c>
      <c r="Q17" s="34" t="s">
        <v>27</v>
      </c>
      <c r="R17" s="36" t="s">
        <v>321</v>
      </c>
      <c r="S17" s="36" t="s">
        <v>30</v>
      </c>
      <c r="T17" s="36" t="s">
        <v>31</v>
      </c>
      <c r="U17" s="34" t="s">
        <v>27</v>
      </c>
      <c r="V17" s="34" t="s">
        <v>27</v>
      </c>
      <c r="W17" s="37" t="s">
        <v>31</v>
      </c>
      <c r="X17" s="37"/>
      <c r="Y17" s="34" t="s">
        <v>27</v>
      </c>
      <c r="Z17" s="34" t="s">
        <v>27</v>
      </c>
      <c r="AA17" s="34" t="s">
        <v>27</v>
      </c>
      <c r="AB17" s="34" t="s">
        <v>27</v>
      </c>
      <c r="AC17" s="34" t="s">
        <v>27</v>
      </c>
      <c r="AD17" s="37" t="s">
        <v>32</v>
      </c>
      <c r="AE17" s="37" t="s">
        <v>27</v>
      </c>
      <c r="AF17" s="37"/>
      <c r="AG17" s="37"/>
      <c r="AH17" s="37" t="s">
        <v>299</v>
      </c>
    </row>
    <row r="18" spans="1:34" ht="30.75" thickBot="1" x14ac:dyDescent="0.3">
      <c r="A18" s="202">
        <v>29</v>
      </c>
      <c r="B18" s="29">
        <v>30000095011981</v>
      </c>
      <c r="C18" s="22">
        <v>1</v>
      </c>
      <c r="D18" s="30" t="s">
        <v>73</v>
      </c>
      <c r="E18" s="31" t="s">
        <v>22</v>
      </c>
      <c r="F18" s="32" t="s">
        <v>27</v>
      </c>
      <c r="G18" s="33" t="s">
        <v>27</v>
      </c>
      <c r="H18" s="33" t="s">
        <v>27</v>
      </c>
      <c r="I18" s="32" t="s">
        <v>27</v>
      </c>
      <c r="J18" s="293" t="s">
        <v>27</v>
      </c>
      <c r="K18" s="34"/>
      <c r="L18" s="34"/>
      <c r="M18" s="201">
        <v>32384</v>
      </c>
      <c r="N18" s="246">
        <v>32873</v>
      </c>
      <c r="O18" s="35"/>
      <c r="P18" s="35" t="s">
        <v>27</v>
      </c>
      <c r="Q18" s="35" t="s">
        <v>27</v>
      </c>
      <c r="R18" s="36" t="s">
        <v>321</v>
      </c>
      <c r="S18" s="36" t="s">
        <v>30</v>
      </c>
      <c r="T18" s="36" t="s">
        <v>31</v>
      </c>
      <c r="U18" s="34" t="s">
        <v>27</v>
      </c>
      <c r="V18" s="34" t="s">
        <v>27</v>
      </c>
      <c r="W18" s="37" t="s">
        <v>31</v>
      </c>
      <c r="X18" s="37"/>
      <c r="Y18" s="34" t="s">
        <v>27</v>
      </c>
      <c r="Z18" s="34" t="s">
        <v>27</v>
      </c>
      <c r="AA18" s="34" t="s">
        <v>27</v>
      </c>
      <c r="AB18" s="34" t="s">
        <v>27</v>
      </c>
      <c r="AC18" s="34" t="s">
        <v>27</v>
      </c>
      <c r="AD18" s="37" t="s">
        <v>27</v>
      </c>
      <c r="AE18" s="37" t="s">
        <v>27</v>
      </c>
      <c r="AF18" s="37"/>
      <c r="AG18" s="37"/>
      <c r="AH18" s="37" t="s">
        <v>299</v>
      </c>
    </row>
    <row r="19" spans="1:34" ht="45.75" thickBot="1" x14ac:dyDescent="0.3">
      <c r="A19" s="202">
        <v>30</v>
      </c>
      <c r="B19" s="29">
        <v>30000175011981</v>
      </c>
      <c r="C19" s="22">
        <v>1</v>
      </c>
      <c r="D19" s="30" t="s">
        <v>74</v>
      </c>
      <c r="E19" s="31" t="s">
        <v>22</v>
      </c>
      <c r="F19" s="353">
        <v>1500</v>
      </c>
      <c r="G19" s="354">
        <v>1000</v>
      </c>
      <c r="H19" s="354">
        <v>500</v>
      </c>
      <c r="I19" s="353">
        <v>8</v>
      </c>
      <c r="J19" s="348">
        <v>2011</v>
      </c>
      <c r="K19" s="34"/>
      <c r="L19" s="34"/>
      <c r="M19" s="201">
        <v>40376</v>
      </c>
      <c r="N19" s="246">
        <v>40543</v>
      </c>
      <c r="O19" s="201" t="s">
        <v>197</v>
      </c>
      <c r="P19" s="34" t="s">
        <v>23</v>
      </c>
      <c r="Q19" s="34">
        <v>40543</v>
      </c>
      <c r="R19" s="37" t="s">
        <v>24</v>
      </c>
      <c r="S19" s="37" t="s">
        <v>176</v>
      </c>
      <c r="T19" s="36" t="s">
        <v>31</v>
      </c>
      <c r="U19" s="34" t="s">
        <v>27</v>
      </c>
      <c r="V19" s="34"/>
      <c r="W19" s="37" t="s">
        <v>22</v>
      </c>
      <c r="X19" s="37"/>
      <c r="Y19" s="98" t="s">
        <v>75</v>
      </c>
      <c r="Z19" s="98">
        <v>40322</v>
      </c>
      <c r="AA19" s="34" t="s">
        <v>27</v>
      </c>
      <c r="AB19" s="98" t="s">
        <v>27</v>
      </c>
      <c r="AC19" s="98">
        <v>40322</v>
      </c>
      <c r="AD19" s="37" t="s">
        <v>32</v>
      </c>
      <c r="AE19" s="37" t="s">
        <v>27</v>
      </c>
      <c r="AF19" s="37"/>
      <c r="AG19" s="37"/>
      <c r="AH19" s="37" t="s">
        <v>192</v>
      </c>
    </row>
    <row r="20" spans="1:34" s="2" customFormat="1" ht="30.75" thickBot="1" x14ac:dyDescent="0.3">
      <c r="A20" s="202">
        <v>32</v>
      </c>
      <c r="B20" s="29">
        <v>30002515012000</v>
      </c>
      <c r="C20" s="22">
        <v>1</v>
      </c>
      <c r="D20" s="30" t="s">
        <v>78</v>
      </c>
      <c r="E20" s="31" t="s">
        <v>22</v>
      </c>
      <c r="F20" s="353">
        <v>500</v>
      </c>
      <c r="G20" s="354" t="s">
        <v>27</v>
      </c>
      <c r="H20" s="354" t="s">
        <v>27</v>
      </c>
      <c r="I20" s="353">
        <v>100</v>
      </c>
      <c r="J20" s="348">
        <v>2002</v>
      </c>
      <c r="K20" s="34"/>
      <c r="L20" s="34"/>
      <c r="M20" s="201">
        <v>37347</v>
      </c>
      <c r="N20" s="102">
        <v>37621</v>
      </c>
      <c r="O20" s="35"/>
      <c r="P20" s="35" t="s">
        <v>28</v>
      </c>
      <c r="Q20" s="102" t="s">
        <v>27</v>
      </c>
      <c r="R20" s="36" t="s">
        <v>321</v>
      </c>
      <c r="S20" s="36" t="s">
        <v>148</v>
      </c>
      <c r="T20" s="36" t="s">
        <v>31</v>
      </c>
      <c r="U20" s="34" t="s">
        <v>27</v>
      </c>
      <c r="V20" s="34" t="s">
        <v>27</v>
      </c>
      <c r="W20" s="37" t="s">
        <v>31</v>
      </c>
      <c r="X20" s="37"/>
      <c r="Y20" s="93" t="s">
        <v>27</v>
      </c>
      <c r="Z20" s="93" t="s">
        <v>27</v>
      </c>
      <c r="AA20" s="93" t="s">
        <v>27</v>
      </c>
      <c r="AB20" s="93" t="s">
        <v>27</v>
      </c>
      <c r="AC20" s="93" t="s">
        <v>27</v>
      </c>
      <c r="AD20" s="37" t="s">
        <v>27</v>
      </c>
      <c r="AE20" s="37" t="s">
        <v>27</v>
      </c>
      <c r="AF20" s="37"/>
      <c r="AG20" s="37"/>
      <c r="AH20" s="37" t="s">
        <v>145</v>
      </c>
    </row>
    <row r="21" spans="1:34" s="2" customFormat="1" ht="30.75" thickBot="1" x14ac:dyDescent="0.3">
      <c r="A21" s="202">
        <v>36</v>
      </c>
      <c r="B21" s="29">
        <v>30000295011988</v>
      </c>
      <c r="C21" s="22">
        <v>1</v>
      </c>
      <c r="D21" s="30" t="s">
        <v>83</v>
      </c>
      <c r="E21" s="31" t="s">
        <v>22</v>
      </c>
      <c r="F21" s="32" t="s">
        <v>27</v>
      </c>
      <c r="G21" s="33" t="s">
        <v>27</v>
      </c>
      <c r="H21" s="33" t="s">
        <v>27</v>
      </c>
      <c r="I21" s="32" t="s">
        <v>27</v>
      </c>
      <c r="J21" s="293" t="s">
        <v>27</v>
      </c>
      <c r="K21" s="34"/>
      <c r="L21" s="34"/>
      <c r="M21" s="201">
        <v>33480</v>
      </c>
      <c r="N21" s="102">
        <v>33969</v>
      </c>
      <c r="O21" s="35"/>
      <c r="P21" s="35" t="s">
        <v>28</v>
      </c>
      <c r="Q21" s="102" t="s">
        <v>27</v>
      </c>
      <c r="R21" s="36" t="s">
        <v>321</v>
      </c>
      <c r="S21" s="36" t="s">
        <v>30</v>
      </c>
      <c r="T21" s="36" t="s">
        <v>31</v>
      </c>
      <c r="U21" s="34" t="s">
        <v>27</v>
      </c>
      <c r="V21" s="34" t="s">
        <v>27</v>
      </c>
      <c r="W21" s="37" t="s">
        <v>31</v>
      </c>
      <c r="X21" s="37"/>
      <c r="Y21" s="93" t="s">
        <v>27</v>
      </c>
      <c r="Z21" s="93" t="s">
        <v>27</v>
      </c>
      <c r="AA21" s="93" t="s">
        <v>27</v>
      </c>
      <c r="AB21" s="93" t="s">
        <v>27</v>
      </c>
      <c r="AC21" s="93" t="s">
        <v>27</v>
      </c>
      <c r="AD21" s="37" t="s">
        <v>32</v>
      </c>
      <c r="AE21" s="37" t="s">
        <v>27</v>
      </c>
      <c r="AF21" s="37"/>
      <c r="AG21" s="37"/>
      <c r="AH21" s="37" t="s">
        <v>301</v>
      </c>
    </row>
    <row r="22" spans="1:34" s="2" customFormat="1" ht="120.75" thickBot="1" x14ac:dyDescent="0.3">
      <c r="A22" s="202">
        <v>39</v>
      </c>
      <c r="B22" s="29">
        <v>30000065011981</v>
      </c>
      <c r="C22" s="22">
        <v>1</v>
      </c>
      <c r="D22" s="53" t="s">
        <v>86</v>
      </c>
      <c r="E22" s="31" t="s">
        <v>22</v>
      </c>
      <c r="F22" s="353">
        <v>120</v>
      </c>
      <c r="G22" s="354" t="s">
        <v>27</v>
      </c>
      <c r="H22" s="354" t="s">
        <v>27</v>
      </c>
      <c r="I22" s="353">
        <v>10</v>
      </c>
      <c r="J22" s="348">
        <v>2009</v>
      </c>
      <c r="K22" s="34"/>
      <c r="L22" s="34"/>
      <c r="M22" s="201">
        <v>39301</v>
      </c>
      <c r="N22" s="102">
        <v>40178</v>
      </c>
      <c r="O22" s="201" t="s">
        <v>197</v>
      </c>
      <c r="P22" s="34" t="s">
        <v>23</v>
      </c>
      <c r="Q22" s="100">
        <v>40178</v>
      </c>
      <c r="R22" s="37" t="s">
        <v>24</v>
      </c>
      <c r="S22" s="37" t="s">
        <v>176</v>
      </c>
      <c r="T22" s="36" t="s">
        <v>45</v>
      </c>
      <c r="U22" s="34" t="s">
        <v>27</v>
      </c>
      <c r="V22" s="34" t="s">
        <v>27</v>
      </c>
      <c r="W22" s="37" t="s">
        <v>22</v>
      </c>
      <c r="X22" s="37"/>
      <c r="Y22" s="94" t="s">
        <v>222</v>
      </c>
      <c r="Z22" s="94">
        <v>43529</v>
      </c>
      <c r="AA22" s="93" t="s">
        <v>27</v>
      </c>
      <c r="AB22" s="93" t="s">
        <v>27</v>
      </c>
      <c r="AC22" s="94">
        <v>43529</v>
      </c>
      <c r="AD22" s="37" t="s">
        <v>87</v>
      </c>
      <c r="AE22" s="37"/>
      <c r="AF22" s="37"/>
      <c r="AG22" s="37"/>
      <c r="AH22" s="37" t="s">
        <v>145</v>
      </c>
    </row>
    <row r="23" spans="1:34" ht="30.75" thickBot="1" x14ac:dyDescent="0.3">
      <c r="A23" s="202">
        <v>40</v>
      </c>
      <c r="B23" s="280">
        <v>30000485011987</v>
      </c>
      <c r="C23" s="160">
        <v>1</v>
      </c>
      <c r="D23" s="23" t="s">
        <v>88</v>
      </c>
      <c r="E23" s="24" t="s">
        <v>22</v>
      </c>
      <c r="F23" s="25" t="s">
        <v>27</v>
      </c>
      <c r="G23" s="49" t="s">
        <v>27</v>
      </c>
      <c r="H23" s="49" t="s">
        <v>27</v>
      </c>
      <c r="I23" s="25" t="s">
        <v>27</v>
      </c>
      <c r="J23" s="347" t="s">
        <v>27</v>
      </c>
      <c r="K23" s="50"/>
      <c r="L23" s="26"/>
      <c r="M23" s="295">
        <v>33795</v>
      </c>
      <c r="N23" s="245">
        <v>33969</v>
      </c>
      <c r="O23" s="195" t="s">
        <v>197</v>
      </c>
      <c r="P23" s="26" t="s">
        <v>23</v>
      </c>
      <c r="Q23" s="26">
        <v>33969</v>
      </c>
      <c r="R23" s="27" t="s">
        <v>43</v>
      </c>
      <c r="S23" s="27" t="s">
        <v>89</v>
      </c>
      <c r="T23" s="27" t="s">
        <v>31</v>
      </c>
      <c r="U23" s="50" t="s">
        <v>27</v>
      </c>
      <c r="V23" s="26" t="s">
        <v>27</v>
      </c>
      <c r="W23" s="27" t="s">
        <v>31</v>
      </c>
      <c r="X23" s="27"/>
      <c r="Y23" s="287" t="s">
        <v>27</v>
      </c>
      <c r="Z23" s="263" t="s">
        <v>27</v>
      </c>
      <c r="AA23" s="263" t="s">
        <v>27</v>
      </c>
      <c r="AB23" s="263" t="s">
        <v>27</v>
      </c>
      <c r="AC23" s="263" t="s">
        <v>27</v>
      </c>
      <c r="AD23" s="27" t="s">
        <v>32</v>
      </c>
      <c r="AE23" s="27" t="s">
        <v>27</v>
      </c>
      <c r="AF23" s="193"/>
      <c r="AG23" s="193"/>
      <c r="AH23" s="27" t="s">
        <v>306</v>
      </c>
    </row>
    <row r="24" spans="1:34" ht="30.75" thickBot="1" x14ac:dyDescent="0.3">
      <c r="A24" s="202">
        <v>43</v>
      </c>
      <c r="B24" s="29">
        <v>30001825011982</v>
      </c>
      <c r="C24" s="22">
        <v>1</v>
      </c>
      <c r="D24" s="53" t="s">
        <v>92</v>
      </c>
      <c r="E24" s="31" t="s">
        <v>22</v>
      </c>
      <c r="F24" s="32" t="s">
        <v>27</v>
      </c>
      <c r="G24" s="32" t="s">
        <v>27</v>
      </c>
      <c r="H24" s="32" t="s">
        <v>27</v>
      </c>
      <c r="I24" s="32" t="s">
        <v>27</v>
      </c>
      <c r="J24" s="351" t="s">
        <v>27</v>
      </c>
      <c r="K24" s="93"/>
      <c r="L24" s="93"/>
      <c r="M24" s="200">
        <v>32373</v>
      </c>
      <c r="N24" s="102">
        <v>33238</v>
      </c>
      <c r="O24" s="201" t="s">
        <v>197</v>
      </c>
      <c r="P24" s="93" t="s">
        <v>23</v>
      </c>
      <c r="Q24" s="93">
        <v>33238</v>
      </c>
      <c r="R24" s="37" t="s">
        <v>321</v>
      </c>
      <c r="S24" s="37" t="s">
        <v>93</v>
      </c>
      <c r="T24" s="36" t="s">
        <v>31</v>
      </c>
      <c r="U24" s="93" t="s">
        <v>27</v>
      </c>
      <c r="V24" s="93" t="s">
        <v>27</v>
      </c>
      <c r="W24" s="37" t="s">
        <v>31</v>
      </c>
      <c r="X24" s="37"/>
      <c r="Y24" s="93" t="s">
        <v>27</v>
      </c>
      <c r="Z24" s="93" t="s">
        <v>27</v>
      </c>
      <c r="AA24" s="93" t="s">
        <v>27</v>
      </c>
      <c r="AB24" s="93" t="s">
        <v>27</v>
      </c>
      <c r="AC24" s="93" t="s">
        <v>27</v>
      </c>
      <c r="AD24" s="37" t="s">
        <v>32</v>
      </c>
      <c r="AE24" s="36" t="s">
        <v>27</v>
      </c>
      <c r="AF24" s="37"/>
      <c r="AG24" s="37"/>
      <c r="AH24" s="37" t="s">
        <v>307</v>
      </c>
    </row>
    <row r="25" spans="1:34" ht="30.75" thickBot="1" x14ac:dyDescent="0.3">
      <c r="A25" s="202">
        <v>53</v>
      </c>
      <c r="B25" s="29">
        <v>30001045011981</v>
      </c>
      <c r="C25" s="161">
        <v>1</v>
      </c>
      <c r="D25" s="156" t="s">
        <v>105</v>
      </c>
      <c r="E25" s="157" t="s">
        <v>22</v>
      </c>
      <c r="F25" s="158" t="s">
        <v>27</v>
      </c>
      <c r="G25" s="158" t="s">
        <v>27</v>
      </c>
      <c r="H25" s="158" t="s">
        <v>27</v>
      </c>
      <c r="I25" s="163" t="s">
        <v>27</v>
      </c>
      <c r="J25" s="352" t="s">
        <v>27</v>
      </c>
      <c r="K25" s="162"/>
      <c r="L25" s="162"/>
      <c r="M25" s="201">
        <v>31222</v>
      </c>
      <c r="N25" s="253">
        <v>31777</v>
      </c>
      <c r="O25" s="162"/>
      <c r="P25" s="162" t="s">
        <v>39</v>
      </c>
      <c r="Q25" s="162" t="s">
        <v>27</v>
      </c>
      <c r="R25" s="159" t="s">
        <v>321</v>
      </c>
      <c r="S25" s="159" t="s">
        <v>30</v>
      </c>
      <c r="T25" s="159" t="s">
        <v>31</v>
      </c>
      <c r="U25" s="162" t="s">
        <v>27</v>
      </c>
      <c r="V25" s="162" t="s">
        <v>27</v>
      </c>
      <c r="W25" s="159" t="s">
        <v>31</v>
      </c>
      <c r="X25" s="159"/>
      <c r="Y25" s="34" t="s">
        <v>27</v>
      </c>
      <c r="Z25" s="162" t="s">
        <v>27</v>
      </c>
      <c r="AA25" s="162" t="s">
        <v>27</v>
      </c>
      <c r="AB25" s="162" t="s">
        <v>27</v>
      </c>
      <c r="AC25" s="162" t="s">
        <v>27</v>
      </c>
      <c r="AD25" s="159" t="s">
        <v>32</v>
      </c>
      <c r="AE25" s="159" t="s">
        <v>27</v>
      </c>
      <c r="AF25" s="37"/>
      <c r="AG25" s="37"/>
      <c r="AH25" s="159" t="s">
        <v>303</v>
      </c>
    </row>
    <row r="26" spans="1:34" s="48" customFormat="1" ht="16.5" thickBot="1" x14ac:dyDescent="0.3">
      <c r="A26" s="202">
        <v>59</v>
      </c>
      <c r="B26" s="29">
        <v>30001985011994</v>
      </c>
      <c r="C26" s="22">
        <v>1</v>
      </c>
      <c r="D26" s="30" t="s">
        <v>114</v>
      </c>
      <c r="E26" s="31" t="s">
        <v>22</v>
      </c>
      <c r="F26" s="33">
        <v>17</v>
      </c>
      <c r="G26" s="33">
        <v>7</v>
      </c>
      <c r="H26" s="33">
        <v>10</v>
      </c>
      <c r="I26" s="292">
        <v>1</v>
      </c>
      <c r="J26" s="349">
        <v>2011</v>
      </c>
      <c r="K26" s="98"/>
      <c r="L26" s="98"/>
      <c r="M26" s="98">
        <v>40553</v>
      </c>
      <c r="N26" s="246">
        <v>40908</v>
      </c>
      <c r="O26" s="34"/>
      <c r="P26" s="34" t="s">
        <v>28</v>
      </c>
      <c r="Q26" s="98" t="s">
        <v>27</v>
      </c>
      <c r="R26" s="37" t="s">
        <v>24</v>
      </c>
      <c r="S26" s="37" t="s">
        <v>115</v>
      </c>
      <c r="T26" s="37" t="s">
        <v>31</v>
      </c>
      <c r="U26" s="98" t="s">
        <v>27</v>
      </c>
      <c r="V26" s="98" t="s">
        <v>27</v>
      </c>
      <c r="W26" s="291" t="s">
        <v>31</v>
      </c>
      <c r="X26" s="291"/>
      <c r="Y26" s="98" t="s">
        <v>27</v>
      </c>
      <c r="Z26" s="98" t="s">
        <v>27</v>
      </c>
      <c r="AA26" s="98" t="s">
        <v>27</v>
      </c>
      <c r="AB26" s="98" t="s">
        <v>27</v>
      </c>
      <c r="AC26" s="98" t="s">
        <v>27</v>
      </c>
      <c r="AD26" s="291" t="s">
        <v>32</v>
      </c>
      <c r="AE26" s="291" t="s">
        <v>27</v>
      </c>
      <c r="AF26" s="291"/>
      <c r="AG26" s="291"/>
      <c r="AH26" s="291" t="s">
        <v>308</v>
      </c>
    </row>
    <row r="27" spans="1:34" s="63" customFormat="1" ht="30.75" thickBot="1" x14ac:dyDescent="0.3">
      <c r="A27" s="202">
        <v>61</v>
      </c>
      <c r="B27" s="29">
        <v>30002355011998</v>
      </c>
      <c r="C27" s="22">
        <v>1</v>
      </c>
      <c r="D27" s="30" t="s">
        <v>117</v>
      </c>
      <c r="E27" s="31" t="s">
        <v>22</v>
      </c>
      <c r="F27" s="32" t="s">
        <v>27</v>
      </c>
      <c r="G27" s="32" t="s">
        <v>27</v>
      </c>
      <c r="H27" s="32" t="s">
        <v>27</v>
      </c>
      <c r="I27" s="99" t="s">
        <v>27</v>
      </c>
      <c r="J27" s="293" t="s">
        <v>27</v>
      </c>
      <c r="K27" s="34"/>
      <c r="L27" s="34"/>
      <c r="M27" s="201">
        <v>36068</v>
      </c>
      <c r="N27" s="246">
        <v>36769</v>
      </c>
      <c r="O27" s="34"/>
      <c r="P27" s="34" t="s">
        <v>28</v>
      </c>
      <c r="Q27" s="34" t="s">
        <v>27</v>
      </c>
      <c r="R27" s="36" t="s">
        <v>321</v>
      </c>
      <c r="S27" s="36" t="s">
        <v>30</v>
      </c>
      <c r="T27" s="36" t="s">
        <v>31</v>
      </c>
      <c r="U27" s="34" t="s">
        <v>27</v>
      </c>
      <c r="V27" s="34" t="s">
        <v>27</v>
      </c>
      <c r="W27" s="37" t="s">
        <v>31</v>
      </c>
      <c r="X27" s="37"/>
      <c r="Y27" s="34" t="s">
        <v>27</v>
      </c>
      <c r="Z27" s="34" t="s">
        <v>27</v>
      </c>
      <c r="AA27" s="34" t="s">
        <v>27</v>
      </c>
      <c r="AB27" s="34" t="s">
        <v>27</v>
      </c>
      <c r="AC27" s="34" t="s">
        <v>27</v>
      </c>
      <c r="AD27" s="37" t="s">
        <v>35</v>
      </c>
      <c r="AE27" s="37" t="s">
        <v>27</v>
      </c>
      <c r="AF27" s="37"/>
      <c r="AG27" s="37"/>
      <c r="AH27" s="37" t="s">
        <v>307</v>
      </c>
    </row>
    <row r="28" spans="1:34" ht="30.75" thickBot="1" x14ac:dyDescent="0.3">
      <c r="A28" s="202">
        <v>62</v>
      </c>
      <c r="B28" s="29">
        <v>30002325011998</v>
      </c>
      <c r="C28" s="22">
        <v>1</v>
      </c>
      <c r="D28" s="30" t="s">
        <v>118</v>
      </c>
      <c r="E28" s="231" t="s">
        <v>22</v>
      </c>
      <c r="F28" s="32" t="s">
        <v>27</v>
      </c>
      <c r="G28" s="33" t="s">
        <v>27</v>
      </c>
      <c r="H28" s="33"/>
      <c r="I28" s="99" t="s">
        <v>27</v>
      </c>
      <c r="J28" s="293" t="s">
        <v>27</v>
      </c>
      <c r="K28" s="34"/>
      <c r="L28" s="34"/>
      <c r="M28" s="201">
        <v>35864</v>
      </c>
      <c r="N28" s="246">
        <v>36197</v>
      </c>
      <c r="O28" s="34"/>
      <c r="P28" s="34" t="s">
        <v>28</v>
      </c>
      <c r="Q28" s="34" t="s">
        <v>27</v>
      </c>
      <c r="R28" s="36" t="s">
        <v>321</v>
      </c>
      <c r="S28" s="36" t="s">
        <v>30</v>
      </c>
      <c r="T28" s="36" t="s">
        <v>31</v>
      </c>
      <c r="U28" s="34" t="s">
        <v>27</v>
      </c>
      <c r="V28" s="34" t="s">
        <v>27</v>
      </c>
      <c r="W28" s="37" t="s">
        <v>31</v>
      </c>
      <c r="X28" s="37"/>
      <c r="Y28" s="34" t="s">
        <v>27</v>
      </c>
      <c r="Z28" s="34" t="s">
        <v>27</v>
      </c>
      <c r="AA28" s="34" t="s">
        <v>27</v>
      </c>
      <c r="AB28" s="34" t="s">
        <v>27</v>
      </c>
      <c r="AC28" s="34" t="s">
        <v>27</v>
      </c>
      <c r="AD28" s="37" t="s">
        <v>32</v>
      </c>
      <c r="AE28" s="37" t="s">
        <v>27</v>
      </c>
      <c r="AF28" s="37"/>
      <c r="AG28" s="37"/>
      <c r="AH28" s="37" t="s">
        <v>307</v>
      </c>
    </row>
    <row r="29" spans="1:34" ht="360.75" thickBot="1" x14ac:dyDescent="0.3">
      <c r="A29" s="202">
        <v>12</v>
      </c>
      <c r="B29" s="64">
        <v>30000305011981</v>
      </c>
      <c r="C29" s="65">
        <v>2</v>
      </c>
      <c r="D29" s="66" t="s">
        <v>52</v>
      </c>
      <c r="E29" s="67" t="s">
        <v>22</v>
      </c>
      <c r="F29" s="177">
        <v>1500</v>
      </c>
      <c r="G29" s="178">
        <v>700</v>
      </c>
      <c r="H29" s="178">
        <v>800</v>
      </c>
      <c r="I29" s="177">
        <v>150</v>
      </c>
      <c r="J29" s="183">
        <v>2015</v>
      </c>
      <c r="K29" s="164">
        <v>41830</v>
      </c>
      <c r="L29" s="164">
        <v>42044</v>
      </c>
      <c r="M29" s="164">
        <v>42296</v>
      </c>
      <c r="N29" s="251">
        <v>43100</v>
      </c>
      <c r="O29" s="257" t="s">
        <v>197</v>
      </c>
      <c r="P29" s="68" t="s">
        <v>23</v>
      </c>
      <c r="Q29" s="68">
        <v>43100</v>
      </c>
      <c r="R29" s="70" t="s">
        <v>24</v>
      </c>
      <c r="S29" s="70" t="s">
        <v>176</v>
      </c>
      <c r="T29" s="70" t="s">
        <v>22</v>
      </c>
      <c r="U29" s="73" t="s">
        <v>219</v>
      </c>
      <c r="V29" s="72" t="s">
        <v>220</v>
      </c>
      <c r="W29" s="71" t="s">
        <v>22</v>
      </c>
      <c r="X29" s="71" t="s">
        <v>326</v>
      </c>
      <c r="Y29" s="72" t="s">
        <v>323</v>
      </c>
      <c r="Z29" s="73" t="s">
        <v>223</v>
      </c>
      <c r="AA29" s="73" t="s">
        <v>340</v>
      </c>
      <c r="AB29" s="232" t="s">
        <v>338</v>
      </c>
      <c r="AC29" s="73">
        <v>45604</v>
      </c>
      <c r="AD29" s="71" t="s">
        <v>339</v>
      </c>
      <c r="AE29" s="74"/>
      <c r="AF29" s="70"/>
      <c r="AG29" s="70"/>
      <c r="AH29" s="74"/>
    </row>
    <row r="30" spans="1:34" ht="409.6" thickBot="1" x14ac:dyDescent="0.3">
      <c r="A30" s="202">
        <v>25</v>
      </c>
      <c r="B30" s="64">
        <v>30000515011981</v>
      </c>
      <c r="C30" s="65">
        <v>2</v>
      </c>
      <c r="D30" s="66" t="s">
        <v>69</v>
      </c>
      <c r="E30" s="67" t="s">
        <v>22</v>
      </c>
      <c r="F30" s="177">
        <v>1700</v>
      </c>
      <c r="G30" s="178" t="s">
        <v>27</v>
      </c>
      <c r="H30" s="178" t="s">
        <v>27</v>
      </c>
      <c r="I30" s="177">
        <v>391</v>
      </c>
      <c r="J30" s="183" t="s">
        <v>27</v>
      </c>
      <c r="K30" s="164">
        <v>39905</v>
      </c>
      <c r="L30" s="164">
        <v>40310</v>
      </c>
      <c r="M30" s="164">
        <v>40376</v>
      </c>
      <c r="N30" s="299">
        <v>40543</v>
      </c>
      <c r="O30" s="69">
        <v>40908</v>
      </c>
      <c r="P30" s="68" t="s">
        <v>28</v>
      </c>
      <c r="Q30" s="265">
        <v>40863</v>
      </c>
      <c r="R30" s="74" t="s">
        <v>24</v>
      </c>
      <c r="S30" s="74" t="s">
        <v>176</v>
      </c>
      <c r="T30" s="70" t="s">
        <v>22</v>
      </c>
      <c r="U30" s="68" t="s">
        <v>27</v>
      </c>
      <c r="V30" s="68"/>
      <c r="W30" s="71" t="s">
        <v>22</v>
      </c>
      <c r="X30" s="71" t="s">
        <v>255</v>
      </c>
      <c r="Y30" s="268" t="s">
        <v>217</v>
      </c>
      <c r="Z30" s="268" t="s">
        <v>221</v>
      </c>
      <c r="AA30" s="205" t="s">
        <v>218</v>
      </c>
      <c r="AB30" s="205" t="s">
        <v>341</v>
      </c>
      <c r="AC30" s="205">
        <v>45604</v>
      </c>
      <c r="AD30" s="74" t="s">
        <v>311</v>
      </c>
      <c r="AE30" s="74"/>
      <c r="AF30" s="70"/>
      <c r="AG30" s="70"/>
      <c r="AH30" s="74" t="s">
        <v>144</v>
      </c>
    </row>
    <row r="31" spans="1:34" ht="30.75" thickBot="1" x14ac:dyDescent="0.3">
      <c r="A31" s="202">
        <v>50</v>
      </c>
      <c r="B31" s="64">
        <v>30000725011981</v>
      </c>
      <c r="C31" s="65">
        <v>2</v>
      </c>
      <c r="D31" s="66" t="s">
        <v>102</v>
      </c>
      <c r="E31" s="67" t="s">
        <v>22</v>
      </c>
      <c r="F31" s="177">
        <v>120</v>
      </c>
      <c r="G31" s="178" t="s">
        <v>27</v>
      </c>
      <c r="H31" s="178" t="s">
        <v>27</v>
      </c>
      <c r="I31" s="177">
        <v>10</v>
      </c>
      <c r="J31" s="183" t="s">
        <v>27</v>
      </c>
      <c r="K31" s="164" t="s">
        <v>27</v>
      </c>
      <c r="L31" s="164">
        <v>39647</v>
      </c>
      <c r="M31" s="164">
        <v>39762</v>
      </c>
      <c r="N31" s="251">
        <v>41274</v>
      </c>
      <c r="O31" s="257" t="s">
        <v>197</v>
      </c>
      <c r="P31" s="68" t="s">
        <v>23</v>
      </c>
      <c r="Q31" s="68">
        <v>41274</v>
      </c>
      <c r="R31" s="70" t="s">
        <v>24</v>
      </c>
      <c r="S31" s="70" t="s">
        <v>176</v>
      </c>
      <c r="T31" s="70" t="s">
        <v>22</v>
      </c>
      <c r="U31" s="68" t="s">
        <v>27</v>
      </c>
      <c r="V31" s="68" t="s">
        <v>27</v>
      </c>
      <c r="W31" s="71" t="s">
        <v>22</v>
      </c>
      <c r="X31" s="71" t="s">
        <v>255</v>
      </c>
      <c r="Y31" s="72" t="s">
        <v>171</v>
      </c>
      <c r="Z31" s="68" t="s">
        <v>27</v>
      </c>
      <c r="AA31" s="73" t="s">
        <v>173</v>
      </c>
      <c r="AB31" s="232">
        <v>45323</v>
      </c>
      <c r="AC31" s="73">
        <v>45412</v>
      </c>
      <c r="AD31" s="74" t="s">
        <v>312</v>
      </c>
      <c r="AE31" s="74"/>
      <c r="AF31" s="70"/>
      <c r="AG31" s="70"/>
      <c r="AH31" s="74" t="s">
        <v>145</v>
      </c>
    </row>
    <row r="32" spans="1:34" s="63" customFormat="1" ht="330.75" thickBot="1" x14ac:dyDescent="0.3">
      <c r="A32" s="202">
        <v>60</v>
      </c>
      <c r="B32" s="64">
        <v>30001085011981</v>
      </c>
      <c r="C32" s="65">
        <v>2</v>
      </c>
      <c r="D32" s="66" t="s">
        <v>116</v>
      </c>
      <c r="E32" s="67" t="s">
        <v>22</v>
      </c>
      <c r="F32" s="177">
        <v>500</v>
      </c>
      <c r="G32" s="178">
        <v>400</v>
      </c>
      <c r="H32" s="178">
        <v>100</v>
      </c>
      <c r="I32" s="177">
        <v>400</v>
      </c>
      <c r="J32" s="183">
        <v>2015</v>
      </c>
      <c r="K32" s="164">
        <v>74568</v>
      </c>
      <c r="L32" s="164">
        <v>41977</v>
      </c>
      <c r="M32" s="164">
        <v>42296</v>
      </c>
      <c r="N32" s="251">
        <v>43100</v>
      </c>
      <c r="O32" s="257" t="s">
        <v>197</v>
      </c>
      <c r="P32" s="69" t="s">
        <v>28</v>
      </c>
      <c r="Q32" s="69">
        <v>43539</v>
      </c>
      <c r="R32" s="70" t="s">
        <v>24</v>
      </c>
      <c r="S32" s="70" t="s">
        <v>176</v>
      </c>
      <c r="T32" s="70" t="s">
        <v>22</v>
      </c>
      <c r="U32" s="68">
        <v>43607</v>
      </c>
      <c r="V32" s="68"/>
      <c r="W32" s="71" t="s">
        <v>22</v>
      </c>
      <c r="X32" s="71" t="s">
        <v>327</v>
      </c>
      <c r="Y32" s="72" t="s">
        <v>224</v>
      </c>
      <c r="Z32" s="72" t="s">
        <v>225</v>
      </c>
      <c r="AA32" s="68" t="s">
        <v>226</v>
      </c>
      <c r="AB32" s="73" t="s">
        <v>313</v>
      </c>
      <c r="AC32" s="73">
        <v>45595</v>
      </c>
      <c r="AD32" s="74" t="s">
        <v>325</v>
      </c>
      <c r="AE32" s="71"/>
      <c r="AF32" s="70"/>
      <c r="AG32" s="70"/>
      <c r="AH32" s="204" t="s">
        <v>146</v>
      </c>
    </row>
    <row r="33" spans="1:34" s="38" customFormat="1" ht="360.75" thickBot="1" x14ac:dyDescent="0.3">
      <c r="A33" s="202">
        <v>1</v>
      </c>
      <c r="B33" s="10">
        <v>30000045011981</v>
      </c>
      <c r="C33" s="11">
        <v>3</v>
      </c>
      <c r="D33" s="12" t="s">
        <v>21</v>
      </c>
      <c r="E33" s="13" t="s">
        <v>22</v>
      </c>
      <c r="F33" s="175">
        <v>22000</v>
      </c>
      <c r="G33" s="176">
        <v>15000</v>
      </c>
      <c r="H33" s="176">
        <v>7000</v>
      </c>
      <c r="I33" s="175">
        <v>350</v>
      </c>
      <c r="J33" s="180">
        <v>2017</v>
      </c>
      <c r="K33" s="165">
        <v>42822</v>
      </c>
      <c r="L33" s="165">
        <v>43049</v>
      </c>
      <c r="M33" s="165">
        <v>43165</v>
      </c>
      <c r="N33" s="244">
        <v>43465</v>
      </c>
      <c r="O33" s="258" t="s">
        <v>197</v>
      </c>
      <c r="P33" s="14" t="s">
        <v>23</v>
      </c>
      <c r="Q33" s="14">
        <v>43465</v>
      </c>
      <c r="R33" s="15" t="s">
        <v>24</v>
      </c>
      <c r="S33" s="15" t="s">
        <v>176</v>
      </c>
      <c r="T33" s="15" t="s">
        <v>22</v>
      </c>
      <c r="U33" s="14">
        <v>43620</v>
      </c>
      <c r="V33" s="14"/>
      <c r="W33" s="16" t="s">
        <v>22</v>
      </c>
      <c r="X33" s="16" t="s">
        <v>255</v>
      </c>
      <c r="Y33" s="18" t="s">
        <v>164</v>
      </c>
      <c r="Z33" s="18" t="s">
        <v>206</v>
      </c>
      <c r="AA33" s="14" t="s">
        <v>199</v>
      </c>
      <c r="AB33" s="19" t="s">
        <v>244</v>
      </c>
      <c r="AC33" s="19">
        <v>45607</v>
      </c>
      <c r="AD33" s="20" t="s">
        <v>314</v>
      </c>
      <c r="AE33" s="20"/>
      <c r="AF33" s="15"/>
      <c r="AG33" s="15"/>
      <c r="AH33" s="20"/>
    </row>
    <row r="34" spans="1:34" ht="30.75" thickBot="1" x14ac:dyDescent="0.3">
      <c r="A34" s="202">
        <v>5</v>
      </c>
      <c r="B34" s="10">
        <v>30002505012000</v>
      </c>
      <c r="C34" s="11">
        <v>3</v>
      </c>
      <c r="D34" s="12" t="s">
        <v>36</v>
      </c>
      <c r="E34" s="13" t="s">
        <v>22</v>
      </c>
      <c r="F34" s="175">
        <v>205</v>
      </c>
      <c r="G34" s="176">
        <v>140</v>
      </c>
      <c r="H34" s="176">
        <v>65</v>
      </c>
      <c r="I34" s="175">
        <v>22</v>
      </c>
      <c r="J34" s="180">
        <v>2019</v>
      </c>
      <c r="K34" s="165">
        <v>43201</v>
      </c>
      <c r="L34" s="165">
        <v>43483</v>
      </c>
      <c r="M34" s="165">
        <v>43648</v>
      </c>
      <c r="N34" s="244">
        <v>44196</v>
      </c>
      <c r="O34" s="258" t="s">
        <v>197</v>
      </c>
      <c r="P34" s="14" t="s">
        <v>23</v>
      </c>
      <c r="Q34" s="14">
        <v>44165</v>
      </c>
      <c r="R34" s="15" t="s">
        <v>24</v>
      </c>
      <c r="S34" s="15" t="s">
        <v>176</v>
      </c>
      <c r="T34" s="15" t="s">
        <v>22</v>
      </c>
      <c r="U34" s="14">
        <v>45611</v>
      </c>
      <c r="V34" s="14"/>
      <c r="W34" s="39" t="s">
        <v>22</v>
      </c>
      <c r="X34" s="16" t="s">
        <v>255</v>
      </c>
      <c r="Y34" s="18" t="s">
        <v>37</v>
      </c>
      <c r="Z34" s="17" t="s">
        <v>27</v>
      </c>
      <c r="AA34" s="19" t="s">
        <v>177</v>
      </c>
      <c r="AB34" s="366" t="s">
        <v>343</v>
      </c>
      <c r="AC34" s="19">
        <v>45611</v>
      </c>
      <c r="AD34" s="16" t="s">
        <v>344</v>
      </c>
      <c r="AE34" s="15"/>
      <c r="AF34" s="15"/>
      <c r="AG34" s="15"/>
      <c r="AH34" s="15"/>
    </row>
    <row r="35" spans="1:34" s="63" customFormat="1" ht="360.75" thickBot="1" x14ac:dyDescent="0.3">
      <c r="A35" s="202">
        <v>48</v>
      </c>
      <c r="B35" s="10">
        <v>30000985011988</v>
      </c>
      <c r="C35" s="11">
        <v>3</v>
      </c>
      <c r="D35" s="12" t="s">
        <v>99</v>
      </c>
      <c r="E35" s="13" t="s">
        <v>22</v>
      </c>
      <c r="F35" s="175">
        <v>5000</v>
      </c>
      <c r="G35" s="176">
        <v>1000</v>
      </c>
      <c r="H35" s="176">
        <v>4000</v>
      </c>
      <c r="I35" s="175">
        <v>30</v>
      </c>
      <c r="J35" s="180">
        <v>2019</v>
      </c>
      <c r="K35" s="165">
        <v>43521</v>
      </c>
      <c r="L35" s="165">
        <v>43521</v>
      </c>
      <c r="M35" s="165">
        <v>43635</v>
      </c>
      <c r="N35" s="244">
        <v>44196</v>
      </c>
      <c r="O35" s="258" t="s">
        <v>197</v>
      </c>
      <c r="P35" s="14" t="s">
        <v>23</v>
      </c>
      <c r="Q35" s="14">
        <v>44196</v>
      </c>
      <c r="R35" s="15" t="s">
        <v>24</v>
      </c>
      <c r="S35" s="15" t="s">
        <v>176</v>
      </c>
      <c r="T35" s="15" t="s">
        <v>22</v>
      </c>
      <c r="U35" s="14" t="s">
        <v>27</v>
      </c>
      <c r="V35" s="14"/>
      <c r="W35" s="16" t="s">
        <v>22</v>
      </c>
      <c r="X35" s="16" t="s">
        <v>326</v>
      </c>
      <c r="Y35" s="19" t="s">
        <v>210</v>
      </c>
      <c r="Z35" s="18" t="s">
        <v>229</v>
      </c>
      <c r="AA35" s="19" t="s">
        <v>216</v>
      </c>
      <c r="AB35" s="233" t="s">
        <v>349</v>
      </c>
      <c r="AC35" s="19">
        <v>45622</v>
      </c>
      <c r="AD35" s="16" t="s">
        <v>315</v>
      </c>
      <c r="AE35" s="16"/>
      <c r="AF35" s="15"/>
      <c r="AG35" s="15"/>
      <c r="AH35" s="15"/>
    </row>
    <row r="36" spans="1:34" ht="255.75" thickBot="1" x14ac:dyDescent="0.3">
      <c r="A36" s="202">
        <v>66</v>
      </c>
      <c r="B36" s="10">
        <v>30003045012008</v>
      </c>
      <c r="C36" s="11">
        <v>3</v>
      </c>
      <c r="D36" s="12" t="s">
        <v>122</v>
      </c>
      <c r="E36" s="13" t="s">
        <v>22</v>
      </c>
      <c r="F36" s="179">
        <v>800</v>
      </c>
      <c r="G36" s="176">
        <v>730</v>
      </c>
      <c r="H36" s="274">
        <v>70</v>
      </c>
      <c r="I36" s="175">
        <v>20</v>
      </c>
      <c r="J36" s="180">
        <v>2018</v>
      </c>
      <c r="K36" s="165">
        <v>43083</v>
      </c>
      <c r="L36" s="275">
        <v>43264</v>
      </c>
      <c r="M36" s="165">
        <v>43294</v>
      </c>
      <c r="N36" s="244">
        <v>44926</v>
      </c>
      <c r="O36" s="258" t="s">
        <v>197</v>
      </c>
      <c r="P36" s="14" t="s">
        <v>39</v>
      </c>
      <c r="Q36" s="14">
        <v>44858</v>
      </c>
      <c r="R36" s="15" t="s">
        <v>24</v>
      </c>
      <c r="S36" s="15" t="s">
        <v>58</v>
      </c>
      <c r="T36" s="15" t="s">
        <v>22</v>
      </c>
      <c r="U36" s="14">
        <v>44994</v>
      </c>
      <c r="V36" s="14"/>
      <c r="W36" s="16" t="s">
        <v>22</v>
      </c>
      <c r="X36" s="16" t="s">
        <v>328</v>
      </c>
      <c r="Y36" s="18" t="s">
        <v>172</v>
      </c>
      <c r="Z36" s="19" t="s">
        <v>159</v>
      </c>
      <c r="AA36" s="19" t="s">
        <v>331</v>
      </c>
      <c r="AB36" s="19" t="s">
        <v>351</v>
      </c>
      <c r="AC36" s="19">
        <v>45624</v>
      </c>
      <c r="AD36" s="20" t="s">
        <v>322</v>
      </c>
      <c r="AE36" s="16"/>
      <c r="AF36" s="15"/>
      <c r="AG36" s="15"/>
      <c r="AH36" s="16"/>
    </row>
    <row r="37" spans="1:34" s="38" customFormat="1" ht="105.75" thickBot="1" x14ac:dyDescent="0.3">
      <c r="A37" s="202">
        <v>67</v>
      </c>
      <c r="B37" s="206">
        <v>30001355011981</v>
      </c>
      <c r="C37" s="207">
        <v>3</v>
      </c>
      <c r="D37" s="368" t="s">
        <v>123</v>
      </c>
      <c r="E37" s="273" t="s">
        <v>22</v>
      </c>
      <c r="F37" s="208">
        <v>20000</v>
      </c>
      <c r="G37" s="209">
        <v>18000</v>
      </c>
      <c r="H37" s="209">
        <v>2000</v>
      </c>
      <c r="I37" s="208">
        <v>3000</v>
      </c>
      <c r="J37" s="210">
        <v>2013</v>
      </c>
      <c r="K37" s="211">
        <v>40344</v>
      </c>
      <c r="L37" s="211">
        <v>41474</v>
      </c>
      <c r="M37" s="211">
        <v>41570</v>
      </c>
      <c r="N37" s="252">
        <v>43465</v>
      </c>
      <c r="O37" s="264" t="s">
        <v>197</v>
      </c>
      <c r="P37" s="212" t="s">
        <v>28</v>
      </c>
      <c r="Q37" s="212">
        <v>42307</v>
      </c>
      <c r="R37" s="213" t="s">
        <v>24</v>
      </c>
      <c r="S37" s="213" t="s">
        <v>58</v>
      </c>
      <c r="T37" s="213" t="s">
        <v>22</v>
      </c>
      <c r="U37" s="212">
        <v>43559</v>
      </c>
      <c r="V37" s="212"/>
      <c r="W37" s="213" t="s">
        <v>22</v>
      </c>
      <c r="X37" s="365" t="s">
        <v>255</v>
      </c>
      <c r="Y37" s="278" t="s">
        <v>124</v>
      </c>
      <c r="Z37" s="278" t="s">
        <v>125</v>
      </c>
      <c r="AA37" s="226" t="s">
        <v>207</v>
      </c>
      <c r="AB37" s="306" t="s">
        <v>198</v>
      </c>
      <c r="AC37" s="226">
        <v>45364</v>
      </c>
      <c r="AD37" s="20" t="s">
        <v>25</v>
      </c>
      <c r="AE37" s="15" t="s">
        <v>27</v>
      </c>
      <c r="AF37" s="15"/>
      <c r="AG37" s="15"/>
      <c r="AH37" s="15"/>
    </row>
    <row r="38" spans="1:34" s="101" customFormat="1" ht="90.75" thickBot="1" x14ac:dyDescent="0.3">
      <c r="A38" s="202">
        <v>21</v>
      </c>
      <c r="B38" s="75">
        <v>30000675011991</v>
      </c>
      <c r="C38" s="76">
        <v>4</v>
      </c>
      <c r="D38" s="77" t="s">
        <v>63</v>
      </c>
      <c r="E38" s="78" t="s">
        <v>22</v>
      </c>
      <c r="F38" s="220">
        <v>28000</v>
      </c>
      <c r="G38" s="221">
        <v>14000</v>
      </c>
      <c r="H38" s="221">
        <v>14000</v>
      </c>
      <c r="I38" s="220">
        <v>54</v>
      </c>
      <c r="J38" s="218">
        <v>2021</v>
      </c>
      <c r="K38" s="222">
        <v>43895</v>
      </c>
      <c r="L38" s="222">
        <v>44490</v>
      </c>
      <c r="M38" s="222">
        <v>44730</v>
      </c>
      <c r="N38" s="249">
        <v>45291</v>
      </c>
      <c r="O38" s="222" t="s">
        <v>197</v>
      </c>
      <c r="P38" s="79" t="s">
        <v>23</v>
      </c>
      <c r="Q38" s="79">
        <v>45291</v>
      </c>
      <c r="R38" s="81" t="s">
        <v>24</v>
      </c>
      <c r="S38" s="81" t="s">
        <v>176</v>
      </c>
      <c r="T38" s="81" t="s">
        <v>22</v>
      </c>
      <c r="U38" s="79">
        <v>45398</v>
      </c>
      <c r="V38" s="79" t="s">
        <v>27</v>
      </c>
      <c r="W38" s="91" t="s">
        <v>22</v>
      </c>
      <c r="X38" s="91" t="s">
        <v>324</v>
      </c>
      <c r="Y38" s="92" t="s">
        <v>64</v>
      </c>
      <c r="Z38" s="92" t="s">
        <v>27</v>
      </c>
      <c r="AA38" s="305" t="s">
        <v>183</v>
      </c>
      <c r="AB38" s="305" t="s">
        <v>248</v>
      </c>
      <c r="AC38" s="225">
        <v>45502</v>
      </c>
      <c r="AD38" s="81" t="s">
        <v>213</v>
      </c>
      <c r="AE38" s="91"/>
      <c r="AF38" s="81"/>
      <c r="AG38" s="81"/>
      <c r="AH38" s="81" t="s">
        <v>50</v>
      </c>
    </row>
    <row r="39" spans="1:34" s="63" customFormat="1" ht="105.75" thickBot="1" x14ac:dyDescent="0.3">
      <c r="A39" s="202">
        <v>22</v>
      </c>
      <c r="B39" s="75">
        <v>30001555011991</v>
      </c>
      <c r="C39" s="76">
        <v>4</v>
      </c>
      <c r="D39" s="77" t="s">
        <v>65</v>
      </c>
      <c r="E39" s="78" t="s">
        <v>22</v>
      </c>
      <c r="F39" s="220">
        <v>1000</v>
      </c>
      <c r="G39" s="221">
        <v>500</v>
      </c>
      <c r="H39" s="221">
        <v>500</v>
      </c>
      <c r="I39" s="220">
        <v>100</v>
      </c>
      <c r="J39" s="218">
        <v>2021</v>
      </c>
      <c r="K39" s="222">
        <v>44041</v>
      </c>
      <c r="L39" s="222">
        <v>44407</v>
      </c>
      <c r="M39" s="222">
        <v>44586</v>
      </c>
      <c r="N39" s="249">
        <v>45291</v>
      </c>
      <c r="O39" s="222" t="s">
        <v>197</v>
      </c>
      <c r="P39" s="79" t="s">
        <v>23</v>
      </c>
      <c r="Q39" s="79">
        <v>45291</v>
      </c>
      <c r="R39" s="81" t="s">
        <v>24</v>
      </c>
      <c r="S39" s="289" t="s">
        <v>176</v>
      </c>
      <c r="T39" s="81" t="s">
        <v>22</v>
      </c>
      <c r="U39" s="105">
        <v>45447</v>
      </c>
      <c r="V39" s="79" t="s">
        <v>27</v>
      </c>
      <c r="W39" s="217" t="s">
        <v>22</v>
      </c>
      <c r="X39" s="91" t="s">
        <v>259</v>
      </c>
      <c r="Y39" s="104" t="s">
        <v>167</v>
      </c>
      <c r="Z39" s="203" t="s">
        <v>66</v>
      </c>
      <c r="AA39" s="105" t="s">
        <v>184</v>
      </c>
      <c r="AB39" s="80" t="s">
        <v>350</v>
      </c>
      <c r="AC39" s="105">
        <v>45616</v>
      </c>
      <c r="AD39" s="91" t="s">
        <v>213</v>
      </c>
      <c r="AE39" s="91"/>
      <c r="AF39" s="81"/>
      <c r="AG39" s="81"/>
      <c r="AH39" s="81" t="s">
        <v>50</v>
      </c>
    </row>
    <row r="40" spans="1:34" s="38" customFormat="1" ht="120.75" thickBot="1" x14ac:dyDescent="0.3">
      <c r="A40" s="202">
        <v>33</v>
      </c>
      <c r="B40" s="75">
        <v>30000155011982</v>
      </c>
      <c r="C40" s="76">
        <v>4</v>
      </c>
      <c r="D40" s="77" t="s">
        <v>79</v>
      </c>
      <c r="E40" s="78" t="s">
        <v>22</v>
      </c>
      <c r="F40" s="215">
        <v>100</v>
      </c>
      <c r="G40" s="214">
        <v>70</v>
      </c>
      <c r="H40" s="214">
        <v>30</v>
      </c>
      <c r="I40" s="215">
        <v>15</v>
      </c>
      <c r="J40" s="216">
        <v>2023</v>
      </c>
      <c r="K40" s="222" t="s">
        <v>27</v>
      </c>
      <c r="L40" s="222">
        <v>44958</v>
      </c>
      <c r="M40" s="222">
        <v>44995</v>
      </c>
      <c r="N40" s="249">
        <v>45291</v>
      </c>
      <c r="O40" s="222" t="s">
        <v>197</v>
      </c>
      <c r="P40" s="79" t="s">
        <v>28</v>
      </c>
      <c r="Q40" s="79">
        <v>45177</v>
      </c>
      <c r="R40" s="81" t="s">
        <v>24</v>
      </c>
      <c r="S40" s="81" t="s">
        <v>176</v>
      </c>
      <c r="T40" s="81" t="s">
        <v>22</v>
      </c>
      <c r="U40" s="79">
        <v>45366</v>
      </c>
      <c r="V40" s="79" t="s">
        <v>27</v>
      </c>
      <c r="W40" s="217" t="s">
        <v>22</v>
      </c>
      <c r="X40" s="91" t="s">
        <v>326</v>
      </c>
      <c r="Y40" s="104" t="s">
        <v>168</v>
      </c>
      <c r="Z40" s="203" t="s">
        <v>80</v>
      </c>
      <c r="AA40" s="79" t="s">
        <v>298</v>
      </c>
      <c r="AB40" s="80" t="s">
        <v>352</v>
      </c>
      <c r="AC40" s="105">
        <v>45624</v>
      </c>
      <c r="AD40" s="91" t="s">
        <v>334</v>
      </c>
      <c r="AE40" s="81"/>
      <c r="AF40" s="81"/>
      <c r="AG40" s="81"/>
      <c r="AH40" s="81"/>
    </row>
    <row r="41" spans="1:34" ht="105.75" thickBot="1" x14ac:dyDescent="0.3">
      <c r="A41" s="202">
        <v>49</v>
      </c>
      <c r="B41" s="75">
        <v>30001335011981</v>
      </c>
      <c r="C41" s="76">
        <v>4</v>
      </c>
      <c r="D41" s="77" t="s">
        <v>100</v>
      </c>
      <c r="E41" s="78" t="s">
        <v>22</v>
      </c>
      <c r="F41" s="220">
        <v>2500</v>
      </c>
      <c r="G41" s="221">
        <v>500</v>
      </c>
      <c r="H41" s="221">
        <v>2000</v>
      </c>
      <c r="I41" s="304">
        <v>20</v>
      </c>
      <c r="J41" s="218">
        <v>2021</v>
      </c>
      <c r="K41" s="222">
        <v>44307</v>
      </c>
      <c r="L41" s="222">
        <v>44504</v>
      </c>
      <c r="M41" s="222">
        <v>44810</v>
      </c>
      <c r="N41" s="249">
        <v>45291</v>
      </c>
      <c r="O41" s="222" t="s">
        <v>197</v>
      </c>
      <c r="P41" s="79" t="s">
        <v>23</v>
      </c>
      <c r="Q41" s="276">
        <v>45291</v>
      </c>
      <c r="R41" s="81" t="s">
        <v>24</v>
      </c>
      <c r="S41" s="81" t="s">
        <v>176</v>
      </c>
      <c r="T41" s="261" t="s">
        <v>22</v>
      </c>
      <c r="U41" s="79">
        <v>45391</v>
      </c>
      <c r="V41" s="79" t="s">
        <v>27</v>
      </c>
      <c r="W41" s="346" t="s">
        <v>22</v>
      </c>
      <c r="X41" s="91" t="s">
        <v>255</v>
      </c>
      <c r="Y41" s="104" t="s">
        <v>101</v>
      </c>
      <c r="Z41" s="104"/>
      <c r="AA41" s="79" t="s">
        <v>186</v>
      </c>
      <c r="AB41" s="79" t="s">
        <v>249</v>
      </c>
      <c r="AC41" s="105">
        <v>45502</v>
      </c>
      <c r="AD41" s="81" t="s">
        <v>213</v>
      </c>
      <c r="AE41" s="91"/>
      <c r="AF41" s="81"/>
      <c r="AG41" s="81"/>
      <c r="AH41" s="81"/>
    </row>
    <row r="42" spans="1:34" ht="255.75" thickBot="1" x14ac:dyDescent="0.3">
      <c r="A42" s="202">
        <v>19</v>
      </c>
      <c r="B42" s="279">
        <v>30103955012020</v>
      </c>
      <c r="C42" s="82">
        <v>5</v>
      </c>
      <c r="D42" s="83" t="s">
        <v>60</v>
      </c>
      <c r="E42" s="308" t="s">
        <v>22</v>
      </c>
      <c r="F42" s="362">
        <v>200</v>
      </c>
      <c r="G42" s="363">
        <v>51</v>
      </c>
      <c r="H42" s="363">
        <v>149</v>
      </c>
      <c r="I42" s="362">
        <v>2</v>
      </c>
      <c r="J42" s="364">
        <v>2019</v>
      </c>
      <c r="K42" s="155">
        <v>43529</v>
      </c>
      <c r="L42" s="155">
        <v>43637</v>
      </c>
      <c r="M42" s="155">
        <v>44001</v>
      </c>
      <c r="N42" s="247">
        <v>44926</v>
      </c>
      <c r="O42" s="228" t="s">
        <v>197</v>
      </c>
      <c r="P42" s="85" t="s">
        <v>28</v>
      </c>
      <c r="Q42" s="85">
        <v>44985</v>
      </c>
      <c r="R42" s="86" t="s">
        <v>24</v>
      </c>
      <c r="S42" s="86" t="s">
        <v>176</v>
      </c>
      <c r="T42" s="86" t="s">
        <v>22</v>
      </c>
      <c r="U42" s="85">
        <v>45008</v>
      </c>
      <c r="V42" s="85">
        <v>45391</v>
      </c>
      <c r="W42" s="87" t="s">
        <v>22</v>
      </c>
      <c r="X42" s="87" t="s">
        <v>259</v>
      </c>
      <c r="Y42" s="236" t="s">
        <v>165</v>
      </c>
      <c r="Z42" s="97" t="s">
        <v>228</v>
      </c>
      <c r="AA42" s="97" t="s">
        <v>166</v>
      </c>
      <c r="AB42" s="97" t="s">
        <v>336</v>
      </c>
      <c r="AC42" s="97">
        <v>45595</v>
      </c>
      <c r="AD42" s="290" t="s">
        <v>246</v>
      </c>
      <c r="AE42" s="88" t="s">
        <v>335</v>
      </c>
      <c r="AF42" s="86">
        <f>V42-U42</f>
        <v>383</v>
      </c>
      <c r="AG42" s="86"/>
      <c r="AH42" s="300"/>
    </row>
    <row r="43" spans="1:34" ht="135.75" thickBot="1" x14ac:dyDescent="0.3">
      <c r="A43" s="202">
        <v>45</v>
      </c>
      <c r="B43" s="279">
        <v>30000925011981</v>
      </c>
      <c r="C43" s="82">
        <v>5</v>
      </c>
      <c r="D43" s="83" t="s">
        <v>95</v>
      </c>
      <c r="E43" s="84" t="s">
        <v>22</v>
      </c>
      <c r="F43" s="343">
        <v>1800</v>
      </c>
      <c r="G43" s="338">
        <v>1700</v>
      </c>
      <c r="H43" s="345">
        <v>100</v>
      </c>
      <c r="I43" s="337">
        <v>14</v>
      </c>
      <c r="J43" s="339">
        <v>2023</v>
      </c>
      <c r="K43" s="228">
        <v>44279</v>
      </c>
      <c r="L43" s="228">
        <v>44533</v>
      </c>
      <c r="M43" s="344">
        <v>44672</v>
      </c>
      <c r="N43" s="247">
        <v>45291</v>
      </c>
      <c r="O43" s="228" t="s">
        <v>197</v>
      </c>
      <c r="P43" s="85" t="s">
        <v>23</v>
      </c>
      <c r="Q43" s="85">
        <v>45291</v>
      </c>
      <c r="R43" s="86" t="s">
        <v>24</v>
      </c>
      <c r="S43" s="86" t="s">
        <v>176</v>
      </c>
      <c r="T43" s="86" t="s">
        <v>22</v>
      </c>
      <c r="U43" s="97">
        <v>45315</v>
      </c>
      <c r="V43" s="97">
        <v>45617</v>
      </c>
      <c r="W43" s="229" t="s">
        <v>22</v>
      </c>
      <c r="X43" s="87" t="s">
        <v>259</v>
      </c>
      <c r="Y43" s="340" t="s">
        <v>96</v>
      </c>
      <c r="Z43" s="341" t="s">
        <v>97</v>
      </c>
      <c r="AA43" s="342" t="s">
        <v>175</v>
      </c>
      <c r="AB43" s="342" t="s">
        <v>346</v>
      </c>
      <c r="AC43" s="342">
        <v>45617</v>
      </c>
      <c r="AD43" s="87" t="s">
        <v>347</v>
      </c>
      <c r="AE43" s="300" t="s">
        <v>348</v>
      </c>
      <c r="AF43" s="86"/>
      <c r="AG43" s="86"/>
      <c r="AH43" s="86"/>
    </row>
    <row r="44" spans="1:34" ht="165.75" thickBot="1" x14ac:dyDescent="0.3">
      <c r="A44" s="202">
        <v>46</v>
      </c>
      <c r="B44" s="279">
        <v>30000225011982</v>
      </c>
      <c r="C44" s="82">
        <v>5</v>
      </c>
      <c r="D44" s="83" t="s">
        <v>98</v>
      </c>
      <c r="E44" s="84" t="s">
        <v>22</v>
      </c>
      <c r="F44" s="337">
        <v>525</v>
      </c>
      <c r="G44" s="338">
        <v>150</v>
      </c>
      <c r="H44" s="338">
        <v>375</v>
      </c>
      <c r="I44" s="337">
        <v>10</v>
      </c>
      <c r="J44" s="339">
        <v>2023</v>
      </c>
      <c r="K44" s="228">
        <v>44869</v>
      </c>
      <c r="L44" s="228">
        <v>44886</v>
      </c>
      <c r="M44" s="228">
        <v>45191</v>
      </c>
      <c r="N44" s="247">
        <v>45291</v>
      </c>
      <c r="O44" s="228" t="s">
        <v>197</v>
      </c>
      <c r="P44" s="85" t="s">
        <v>28</v>
      </c>
      <c r="Q44" s="85">
        <v>45247</v>
      </c>
      <c r="R44" s="86" t="s">
        <v>24</v>
      </c>
      <c r="S44" s="86" t="s">
        <v>176</v>
      </c>
      <c r="T44" s="86" t="s">
        <v>22</v>
      </c>
      <c r="U44" s="97">
        <v>45317</v>
      </c>
      <c r="V44" s="97">
        <v>45576</v>
      </c>
      <c r="W44" s="87" t="s">
        <v>22</v>
      </c>
      <c r="X44" s="87" t="s">
        <v>259</v>
      </c>
      <c r="Y44" s="335" t="s">
        <v>169</v>
      </c>
      <c r="Z44" s="236" t="s">
        <v>170</v>
      </c>
      <c r="AA44" s="97" t="s">
        <v>185</v>
      </c>
      <c r="AB44" s="97" t="s">
        <v>332</v>
      </c>
      <c r="AC44" s="97">
        <v>45589</v>
      </c>
      <c r="AD44" s="87" t="s">
        <v>337</v>
      </c>
      <c r="AE44" s="300" t="s">
        <v>348</v>
      </c>
      <c r="AF44" s="86">
        <f>V44-U44</f>
        <v>259</v>
      </c>
      <c r="AG44" s="86"/>
      <c r="AH44" s="86"/>
    </row>
    <row r="45" spans="1:34" ht="409.6" thickBot="1" x14ac:dyDescent="0.3">
      <c r="A45" s="202">
        <v>11</v>
      </c>
      <c r="B45" s="282">
        <v>30000285011981</v>
      </c>
      <c r="C45" s="40">
        <v>6</v>
      </c>
      <c r="D45" s="41" t="s">
        <v>51</v>
      </c>
      <c r="E45" s="42" t="s">
        <v>22</v>
      </c>
      <c r="F45" s="321">
        <v>25000</v>
      </c>
      <c r="G45" s="322">
        <v>6000</v>
      </c>
      <c r="H45" s="322">
        <v>19000</v>
      </c>
      <c r="I45" s="321">
        <v>400</v>
      </c>
      <c r="J45" s="234">
        <v>2024</v>
      </c>
      <c r="K45" s="44">
        <v>42864</v>
      </c>
      <c r="L45" s="44">
        <v>45320</v>
      </c>
      <c r="M45" s="44">
        <v>45402</v>
      </c>
      <c r="N45" s="250">
        <v>45657</v>
      </c>
      <c r="O45" s="96" t="s">
        <v>197</v>
      </c>
      <c r="P45" s="43" t="s">
        <v>28</v>
      </c>
      <c r="Q45" s="43" t="s">
        <v>27</v>
      </c>
      <c r="R45" s="45" t="s">
        <v>24</v>
      </c>
      <c r="S45" s="45" t="s">
        <v>77</v>
      </c>
      <c r="T45" s="45" t="s">
        <v>22</v>
      </c>
      <c r="U45" s="44">
        <v>42864</v>
      </c>
      <c r="V45" s="44">
        <v>45320</v>
      </c>
      <c r="W45" s="284" t="s">
        <v>22</v>
      </c>
      <c r="X45" s="284" t="s">
        <v>255</v>
      </c>
      <c r="Y45" s="96" t="s">
        <v>174</v>
      </c>
      <c r="Z45" s="96" t="s">
        <v>182</v>
      </c>
      <c r="AA45" s="44" t="s">
        <v>230</v>
      </c>
      <c r="AB45" s="96" t="s">
        <v>231</v>
      </c>
      <c r="AC45" s="44">
        <v>45448</v>
      </c>
      <c r="AD45" s="421" t="s">
        <v>333</v>
      </c>
      <c r="AE45" s="418" t="s">
        <v>250</v>
      </c>
      <c r="AF45" s="45">
        <f>V45-U45</f>
        <v>2456</v>
      </c>
      <c r="AG45" s="45">
        <f>M45-V45</f>
        <v>82</v>
      </c>
      <c r="AH45" s="45" t="s">
        <v>212</v>
      </c>
    </row>
    <row r="46" spans="1:34" ht="30.75" thickBot="1" x14ac:dyDescent="0.3">
      <c r="A46" s="223">
        <v>13</v>
      </c>
      <c r="B46" s="329">
        <v>30000345011981</v>
      </c>
      <c r="C46" s="40">
        <v>6</v>
      </c>
      <c r="D46" s="41" t="s">
        <v>53</v>
      </c>
      <c r="E46" s="42" t="s">
        <v>22</v>
      </c>
      <c r="F46" s="270">
        <v>32594</v>
      </c>
      <c r="G46" s="269">
        <v>29694</v>
      </c>
      <c r="H46" s="269">
        <v>2900</v>
      </c>
      <c r="I46" s="270">
        <v>2000</v>
      </c>
      <c r="J46" s="328">
        <v>2018</v>
      </c>
      <c r="K46" s="271">
        <v>43053</v>
      </c>
      <c r="L46" s="271">
        <v>43081</v>
      </c>
      <c r="M46" s="271">
        <v>43169</v>
      </c>
      <c r="N46" s="254">
        <v>44561</v>
      </c>
      <c r="O46" s="44">
        <v>45657</v>
      </c>
      <c r="P46" s="43" t="s">
        <v>28</v>
      </c>
      <c r="Q46" s="43" t="s">
        <v>302</v>
      </c>
      <c r="R46" s="45" t="s">
        <v>24</v>
      </c>
      <c r="S46" s="45" t="s">
        <v>188</v>
      </c>
      <c r="T46" s="45" t="s">
        <v>22</v>
      </c>
      <c r="U46" s="43" t="s">
        <v>27</v>
      </c>
      <c r="V46" s="43" t="s">
        <v>27</v>
      </c>
      <c r="W46" s="45" t="s">
        <v>27</v>
      </c>
      <c r="X46" s="45" t="s">
        <v>27</v>
      </c>
      <c r="Y46" s="411" t="s">
        <v>27</v>
      </c>
      <c r="Z46" s="411" t="s">
        <v>27</v>
      </c>
      <c r="AA46" s="411" t="s">
        <v>27</v>
      </c>
      <c r="AB46" s="411" t="s">
        <v>27</v>
      </c>
      <c r="AC46" s="43" t="s">
        <v>27</v>
      </c>
      <c r="AD46" s="45" t="s">
        <v>27</v>
      </c>
      <c r="AE46" s="45" t="s">
        <v>27</v>
      </c>
      <c r="AF46" s="45" t="s">
        <v>27</v>
      </c>
      <c r="AG46" s="45" t="s">
        <v>27</v>
      </c>
      <c r="AH46" s="45" t="s">
        <v>50</v>
      </c>
    </row>
    <row r="47" spans="1:34" ht="30.75" thickBot="1" x14ac:dyDescent="0.3">
      <c r="A47" s="202">
        <v>14</v>
      </c>
      <c r="B47" s="282">
        <v>30000385011981</v>
      </c>
      <c r="C47" s="40">
        <v>6</v>
      </c>
      <c r="D47" s="41" t="s">
        <v>54</v>
      </c>
      <c r="E47" s="266" t="s">
        <v>22</v>
      </c>
      <c r="F47" s="270">
        <v>514</v>
      </c>
      <c r="G47" s="330">
        <v>466</v>
      </c>
      <c r="H47" s="269">
        <v>48</v>
      </c>
      <c r="I47" s="331">
        <v>19</v>
      </c>
      <c r="J47" s="328">
        <v>2018</v>
      </c>
      <c r="K47" s="271">
        <v>43262</v>
      </c>
      <c r="L47" s="318">
        <v>43262</v>
      </c>
      <c r="M47" s="271">
        <v>43392</v>
      </c>
      <c r="N47" s="334">
        <v>44196</v>
      </c>
      <c r="O47" s="44">
        <v>45657</v>
      </c>
      <c r="P47" s="43" t="s">
        <v>28</v>
      </c>
      <c r="Q47" s="43" t="s">
        <v>302</v>
      </c>
      <c r="R47" s="266" t="s">
        <v>24</v>
      </c>
      <c r="S47" s="45" t="s">
        <v>188</v>
      </c>
      <c r="T47" s="45" t="s">
        <v>22</v>
      </c>
      <c r="U47" s="43" t="s">
        <v>27</v>
      </c>
      <c r="V47" s="314" t="s">
        <v>27</v>
      </c>
      <c r="W47" s="45" t="s">
        <v>27</v>
      </c>
      <c r="X47" s="45" t="s">
        <v>27</v>
      </c>
      <c r="Y47" s="43" t="s">
        <v>27</v>
      </c>
      <c r="Z47" s="43" t="s">
        <v>27</v>
      </c>
      <c r="AA47" s="314" t="s">
        <v>27</v>
      </c>
      <c r="AB47" s="43" t="s">
        <v>27</v>
      </c>
      <c r="AC47" s="43" t="s">
        <v>27</v>
      </c>
      <c r="AD47" s="266" t="s">
        <v>27</v>
      </c>
      <c r="AE47" s="277" t="s">
        <v>27</v>
      </c>
      <c r="AF47" s="45" t="s">
        <v>27</v>
      </c>
      <c r="AG47" s="45" t="s">
        <v>27</v>
      </c>
      <c r="AH47" s="45" t="s">
        <v>50</v>
      </c>
    </row>
    <row r="48" spans="1:34" ht="90.75" thickBot="1" x14ac:dyDescent="0.3">
      <c r="A48" s="224">
        <v>16</v>
      </c>
      <c r="B48" s="315">
        <v>30000445011982</v>
      </c>
      <c r="C48" s="316">
        <v>6</v>
      </c>
      <c r="D48" s="367" t="s">
        <v>56</v>
      </c>
      <c r="E48" s="317" t="s">
        <v>22</v>
      </c>
      <c r="F48" s="412">
        <v>475</v>
      </c>
      <c r="G48" s="413">
        <v>333</v>
      </c>
      <c r="H48" s="413">
        <v>142</v>
      </c>
      <c r="I48" s="412">
        <v>475</v>
      </c>
      <c r="J48" s="415">
        <v>2024</v>
      </c>
      <c r="K48" s="323" t="s">
        <v>27</v>
      </c>
      <c r="L48" s="323" t="s">
        <v>27</v>
      </c>
      <c r="M48" s="323">
        <v>39339</v>
      </c>
      <c r="N48" s="324">
        <v>40543</v>
      </c>
      <c r="O48" s="44">
        <v>45657</v>
      </c>
      <c r="P48" s="319" t="s">
        <v>28</v>
      </c>
      <c r="Q48" s="43" t="s">
        <v>57</v>
      </c>
      <c r="R48" s="277" t="s">
        <v>24</v>
      </c>
      <c r="S48" s="277" t="s">
        <v>176</v>
      </c>
      <c r="T48" s="277" t="s">
        <v>22</v>
      </c>
      <c r="U48" s="319" t="s">
        <v>27</v>
      </c>
      <c r="V48" s="319" t="s">
        <v>27</v>
      </c>
      <c r="W48" s="418" t="s">
        <v>22</v>
      </c>
      <c r="X48" s="418"/>
      <c r="Y48" s="419" t="s">
        <v>181</v>
      </c>
      <c r="Z48" s="420" t="s">
        <v>27</v>
      </c>
      <c r="AA48" s="319" t="s">
        <v>239</v>
      </c>
      <c r="AB48" s="420" t="s">
        <v>27</v>
      </c>
      <c r="AC48" s="44">
        <v>45503</v>
      </c>
      <c r="AD48" s="284" t="s">
        <v>242</v>
      </c>
      <c r="AE48" s="422" t="s">
        <v>243</v>
      </c>
      <c r="AF48" s="277" t="s">
        <v>27</v>
      </c>
      <c r="AG48" s="277"/>
      <c r="AH48" s="422"/>
    </row>
    <row r="49" spans="1:34" ht="30.75" thickBot="1" x14ac:dyDescent="0.3">
      <c r="A49" s="202">
        <v>23</v>
      </c>
      <c r="B49" s="282">
        <v>30104235012023</v>
      </c>
      <c r="C49" s="40">
        <v>6</v>
      </c>
      <c r="D49" s="41" t="s">
        <v>67</v>
      </c>
      <c r="E49" s="42" t="s">
        <v>22</v>
      </c>
      <c r="F49" s="46">
        <v>5000</v>
      </c>
      <c r="G49" s="47">
        <v>3000</v>
      </c>
      <c r="H49" s="47">
        <v>2000</v>
      </c>
      <c r="I49" s="332">
        <v>10</v>
      </c>
      <c r="J49" s="333">
        <v>2023</v>
      </c>
      <c r="K49" s="44">
        <v>44936</v>
      </c>
      <c r="L49" s="44">
        <v>44951</v>
      </c>
      <c r="M49" s="416">
        <v>45213</v>
      </c>
      <c r="N49" s="250">
        <v>45657</v>
      </c>
      <c r="O49" s="96" t="s">
        <v>197</v>
      </c>
      <c r="P49" s="43" t="s">
        <v>28</v>
      </c>
      <c r="Q49" s="43" t="s">
        <v>27</v>
      </c>
      <c r="R49" s="45" t="s">
        <v>24</v>
      </c>
      <c r="S49" s="277" t="s">
        <v>77</v>
      </c>
      <c r="T49" s="45" t="s">
        <v>22</v>
      </c>
      <c r="U49" s="43" t="s">
        <v>27</v>
      </c>
      <c r="V49" s="43" t="s">
        <v>27</v>
      </c>
      <c r="W49" s="45" t="s">
        <v>27</v>
      </c>
      <c r="X49" s="45"/>
      <c r="Y49" s="314" t="s">
        <v>27</v>
      </c>
      <c r="Z49" s="43" t="s">
        <v>27</v>
      </c>
      <c r="AA49" s="43" t="s">
        <v>27</v>
      </c>
      <c r="AB49" s="43" t="s">
        <v>27</v>
      </c>
      <c r="AC49" s="43" t="s">
        <v>27</v>
      </c>
      <c r="AD49" s="45" t="s">
        <v>27</v>
      </c>
      <c r="AE49" s="45" t="s">
        <v>27</v>
      </c>
      <c r="AF49" s="45" t="s">
        <v>27</v>
      </c>
      <c r="AG49" s="45" t="s">
        <v>27</v>
      </c>
      <c r="AH49" s="191" t="s">
        <v>149</v>
      </c>
    </row>
    <row r="50" spans="1:34" ht="30.75" thickBot="1" x14ac:dyDescent="0.3">
      <c r="A50" s="202">
        <v>31</v>
      </c>
      <c r="B50" s="282">
        <v>30104075012022</v>
      </c>
      <c r="C50" s="40">
        <v>6</v>
      </c>
      <c r="D50" s="41" t="s">
        <v>76</v>
      </c>
      <c r="E50" s="42" t="s">
        <v>22</v>
      </c>
      <c r="F50" s="46">
        <v>1000</v>
      </c>
      <c r="G50" s="47">
        <v>500</v>
      </c>
      <c r="H50" s="47">
        <v>500</v>
      </c>
      <c r="I50" s="46">
        <v>2</v>
      </c>
      <c r="J50" s="181">
        <v>2022</v>
      </c>
      <c r="K50" s="44">
        <v>44403</v>
      </c>
      <c r="L50" s="44">
        <v>44573</v>
      </c>
      <c r="M50" s="44">
        <v>44631</v>
      </c>
      <c r="N50" s="250">
        <v>45657</v>
      </c>
      <c r="O50" s="96" t="s">
        <v>197</v>
      </c>
      <c r="P50" s="43" t="s">
        <v>28</v>
      </c>
      <c r="Q50" s="43" t="s">
        <v>27</v>
      </c>
      <c r="R50" s="45" t="s">
        <v>24</v>
      </c>
      <c r="S50" s="277" t="s">
        <v>77</v>
      </c>
      <c r="T50" s="45" t="s">
        <v>22</v>
      </c>
      <c r="U50" s="43" t="s">
        <v>27</v>
      </c>
      <c r="V50" s="43" t="s">
        <v>27</v>
      </c>
      <c r="W50" s="45" t="s">
        <v>27</v>
      </c>
      <c r="X50" s="45"/>
      <c r="Y50" s="43" t="s">
        <v>27</v>
      </c>
      <c r="Z50" s="43" t="s">
        <v>27</v>
      </c>
      <c r="AA50" s="43" t="s">
        <v>27</v>
      </c>
      <c r="AB50" s="43" t="s">
        <v>27</v>
      </c>
      <c r="AC50" s="43" t="s">
        <v>27</v>
      </c>
      <c r="AD50" s="266" t="s">
        <v>27</v>
      </c>
      <c r="AE50" s="277" t="s">
        <v>27</v>
      </c>
      <c r="AF50" s="45" t="s">
        <v>27</v>
      </c>
      <c r="AG50" s="45" t="s">
        <v>27</v>
      </c>
      <c r="AH50" s="45" t="s">
        <v>50</v>
      </c>
    </row>
    <row r="51" spans="1:34" ht="16.5" thickBot="1" x14ac:dyDescent="0.3">
      <c r="A51" s="202">
        <v>47</v>
      </c>
      <c r="B51" s="282">
        <v>30000055011982</v>
      </c>
      <c r="C51" s="40">
        <v>6</v>
      </c>
      <c r="D51" s="41" t="s">
        <v>139</v>
      </c>
      <c r="E51" s="42" t="s">
        <v>22</v>
      </c>
      <c r="F51" s="46">
        <v>2500</v>
      </c>
      <c r="G51" s="47">
        <v>1500</v>
      </c>
      <c r="H51" s="47">
        <v>1000</v>
      </c>
      <c r="I51" s="46">
        <v>80</v>
      </c>
      <c r="J51" s="181">
        <v>2020</v>
      </c>
      <c r="K51" s="44">
        <v>43894</v>
      </c>
      <c r="L51" s="44">
        <v>44011</v>
      </c>
      <c r="M51" s="44">
        <v>44191</v>
      </c>
      <c r="N51" s="250">
        <v>45657</v>
      </c>
      <c r="O51" s="96" t="s">
        <v>197</v>
      </c>
      <c r="P51" s="43" t="s">
        <v>23</v>
      </c>
      <c r="Q51" s="43">
        <v>45657</v>
      </c>
      <c r="R51" s="45" t="s">
        <v>24</v>
      </c>
      <c r="S51" s="277" t="s">
        <v>77</v>
      </c>
      <c r="T51" s="45" t="s">
        <v>22</v>
      </c>
      <c r="U51" s="43" t="s">
        <v>27</v>
      </c>
      <c r="V51" s="43" t="s">
        <v>27</v>
      </c>
      <c r="W51" s="45" t="s">
        <v>27</v>
      </c>
      <c r="X51" s="45" t="s">
        <v>255</v>
      </c>
      <c r="Y51" s="43" t="s">
        <v>27</v>
      </c>
      <c r="Z51" s="43" t="s">
        <v>27</v>
      </c>
      <c r="AA51" s="43" t="s">
        <v>27</v>
      </c>
      <c r="AB51" s="43" t="s">
        <v>27</v>
      </c>
      <c r="AC51" s="43" t="s">
        <v>27</v>
      </c>
      <c r="AD51" s="45" t="s">
        <v>27</v>
      </c>
      <c r="AE51" s="45" t="s">
        <v>27</v>
      </c>
      <c r="AF51" s="45" t="s">
        <v>27</v>
      </c>
      <c r="AG51" s="45" t="s">
        <v>27</v>
      </c>
      <c r="AH51" s="45" t="s">
        <v>50</v>
      </c>
    </row>
    <row r="52" spans="1:34" ht="210.75" thickBot="1" x14ac:dyDescent="0.3">
      <c r="A52" s="202">
        <v>51</v>
      </c>
      <c r="B52" s="282">
        <v>30000965011981</v>
      </c>
      <c r="C52" s="40">
        <v>6</v>
      </c>
      <c r="D52" s="41" t="s">
        <v>103</v>
      </c>
      <c r="E52" s="266" t="s">
        <v>22</v>
      </c>
      <c r="F52" s="301">
        <v>1000</v>
      </c>
      <c r="G52" s="227">
        <v>500</v>
      </c>
      <c r="H52" s="227">
        <v>500</v>
      </c>
      <c r="I52" s="414">
        <v>100</v>
      </c>
      <c r="J52" s="234">
        <v>2024</v>
      </c>
      <c r="K52" s="44">
        <v>44958</v>
      </c>
      <c r="L52" s="44">
        <v>45177</v>
      </c>
      <c r="M52" s="44">
        <v>45349</v>
      </c>
      <c r="N52" s="250">
        <v>45657</v>
      </c>
      <c r="O52" s="96" t="s">
        <v>197</v>
      </c>
      <c r="P52" s="43" t="s">
        <v>23</v>
      </c>
      <c r="Q52" s="43">
        <v>45657</v>
      </c>
      <c r="R52" s="45" t="s">
        <v>24</v>
      </c>
      <c r="S52" s="277" t="s">
        <v>77</v>
      </c>
      <c r="T52" s="45" t="s">
        <v>22</v>
      </c>
      <c r="U52" s="96">
        <v>44958</v>
      </c>
      <c r="V52" s="96">
        <v>45177</v>
      </c>
      <c r="W52" s="219" t="s">
        <v>22</v>
      </c>
      <c r="X52" s="219" t="s">
        <v>255</v>
      </c>
      <c r="Y52" s="96" t="s">
        <v>191</v>
      </c>
      <c r="Z52" s="96" t="s">
        <v>200</v>
      </c>
      <c r="AA52" s="96" t="s">
        <v>27</v>
      </c>
      <c r="AB52" s="96" t="s">
        <v>27</v>
      </c>
      <c r="AC52" s="96">
        <v>45349</v>
      </c>
      <c r="AD52" s="219" t="s">
        <v>147</v>
      </c>
      <c r="AE52" s="272" t="s">
        <v>227</v>
      </c>
      <c r="AF52" s="45">
        <f>L52-K52</f>
        <v>219</v>
      </c>
      <c r="AG52" s="45">
        <f>M52-L52</f>
        <v>172</v>
      </c>
      <c r="AH52" s="45" t="s">
        <v>50</v>
      </c>
    </row>
    <row r="53" spans="1:34" ht="16.5" thickBot="1" x14ac:dyDescent="0.3">
      <c r="A53" s="202">
        <v>58</v>
      </c>
      <c r="B53" s="282">
        <v>30001075011981</v>
      </c>
      <c r="C53" s="40">
        <v>6</v>
      </c>
      <c r="D53" s="41" t="s">
        <v>113</v>
      </c>
      <c r="E53" s="42" t="s">
        <v>22</v>
      </c>
      <c r="F53" s="46">
        <v>1000</v>
      </c>
      <c r="G53" s="47">
        <v>250</v>
      </c>
      <c r="H53" s="47">
        <v>750</v>
      </c>
      <c r="I53" s="46">
        <v>200</v>
      </c>
      <c r="J53" s="181">
        <v>2021</v>
      </c>
      <c r="K53" s="44">
        <v>44243</v>
      </c>
      <c r="L53" s="44">
        <v>44335</v>
      </c>
      <c r="M53" s="44">
        <v>44415</v>
      </c>
      <c r="N53" s="250">
        <v>45657</v>
      </c>
      <c r="O53" s="96" t="s">
        <v>197</v>
      </c>
      <c r="P53" s="43" t="s">
        <v>28</v>
      </c>
      <c r="Q53" s="43">
        <v>45568</v>
      </c>
      <c r="R53" s="45" t="s">
        <v>24</v>
      </c>
      <c r="S53" s="45" t="s">
        <v>77</v>
      </c>
      <c r="T53" s="45" t="s">
        <v>22</v>
      </c>
      <c r="U53" s="43" t="s">
        <v>27</v>
      </c>
      <c r="V53" s="43" t="s">
        <v>27</v>
      </c>
      <c r="W53" s="45" t="s">
        <v>27</v>
      </c>
      <c r="X53" s="45" t="s">
        <v>255</v>
      </c>
      <c r="Y53" s="411" t="s">
        <v>27</v>
      </c>
      <c r="Z53" s="411" t="s">
        <v>27</v>
      </c>
      <c r="AA53" s="411" t="s">
        <v>27</v>
      </c>
      <c r="AB53" s="411" t="s">
        <v>27</v>
      </c>
      <c r="AC53" s="43" t="s">
        <v>27</v>
      </c>
      <c r="AD53" s="45" t="s">
        <v>27</v>
      </c>
      <c r="AE53" s="45" t="s">
        <v>27</v>
      </c>
      <c r="AF53" s="45" t="s">
        <v>27</v>
      </c>
      <c r="AG53" s="45" t="s">
        <v>27</v>
      </c>
      <c r="AH53" s="45" t="s">
        <v>50</v>
      </c>
    </row>
    <row r="54" spans="1:34" ht="16.5" thickBot="1" x14ac:dyDescent="0.3">
      <c r="A54" s="202">
        <v>63</v>
      </c>
      <c r="B54" s="282">
        <v>30104175012023</v>
      </c>
      <c r="C54" s="40">
        <v>6</v>
      </c>
      <c r="D54" s="41" t="s">
        <v>119</v>
      </c>
      <c r="E54" s="42" t="s">
        <v>22</v>
      </c>
      <c r="F54" s="46">
        <v>300</v>
      </c>
      <c r="G54" s="47">
        <v>200</v>
      </c>
      <c r="H54" s="47">
        <v>100</v>
      </c>
      <c r="I54" s="95">
        <v>21</v>
      </c>
      <c r="J54" s="181">
        <v>2023</v>
      </c>
      <c r="K54" s="44">
        <v>44904</v>
      </c>
      <c r="L54" s="44">
        <v>44942</v>
      </c>
      <c r="M54" s="44">
        <v>44995</v>
      </c>
      <c r="N54" s="254">
        <v>45291</v>
      </c>
      <c r="O54" s="44">
        <v>45657</v>
      </c>
      <c r="P54" s="43" t="s">
        <v>28</v>
      </c>
      <c r="Q54" s="43">
        <v>45532</v>
      </c>
      <c r="R54" s="45" t="s">
        <v>24</v>
      </c>
      <c r="S54" s="45" t="s">
        <v>188</v>
      </c>
      <c r="T54" s="45" t="s">
        <v>22</v>
      </c>
      <c r="U54" s="43" t="s">
        <v>27</v>
      </c>
      <c r="V54" s="43" t="s">
        <v>27</v>
      </c>
      <c r="W54" s="45" t="s">
        <v>27</v>
      </c>
      <c r="X54" s="45" t="s">
        <v>255</v>
      </c>
      <c r="Y54" s="43" t="s">
        <v>27</v>
      </c>
      <c r="Z54" s="43" t="s">
        <v>27</v>
      </c>
      <c r="AA54" s="43" t="s">
        <v>27</v>
      </c>
      <c r="AB54" s="43" t="s">
        <v>27</v>
      </c>
      <c r="AC54" s="43" t="s">
        <v>27</v>
      </c>
      <c r="AD54" s="45" t="s">
        <v>27</v>
      </c>
      <c r="AE54" s="45" t="s">
        <v>27</v>
      </c>
      <c r="AF54" s="45" t="s">
        <v>27</v>
      </c>
      <c r="AG54" s="45" t="s">
        <v>27</v>
      </c>
      <c r="AH54" s="45" t="s">
        <v>50</v>
      </c>
    </row>
    <row r="55" spans="1:34" ht="60.75" thickBot="1" x14ac:dyDescent="0.3">
      <c r="A55" s="202">
        <v>6</v>
      </c>
      <c r="B55" s="283">
        <v>30000115011981</v>
      </c>
      <c r="C55" s="54">
        <v>7</v>
      </c>
      <c r="D55" s="55" t="s">
        <v>38</v>
      </c>
      <c r="E55" s="56" t="s">
        <v>22</v>
      </c>
      <c r="F55" s="57">
        <v>450</v>
      </c>
      <c r="G55" s="58">
        <v>405</v>
      </c>
      <c r="H55" s="58">
        <v>45</v>
      </c>
      <c r="I55" s="57">
        <v>35</v>
      </c>
      <c r="J55" s="182">
        <v>2024</v>
      </c>
      <c r="K55" s="59">
        <v>45355</v>
      </c>
      <c r="L55" s="59">
        <v>45363</v>
      </c>
      <c r="M55" s="59">
        <v>45441</v>
      </c>
      <c r="N55" s="248">
        <v>46022</v>
      </c>
      <c r="O55" s="62" t="s">
        <v>197</v>
      </c>
      <c r="P55" s="60" t="s">
        <v>39</v>
      </c>
      <c r="Q55" s="60" t="s">
        <v>27</v>
      </c>
      <c r="R55" s="61" t="s">
        <v>24</v>
      </c>
      <c r="S55" s="61" t="s">
        <v>77</v>
      </c>
      <c r="T55" s="61" t="s">
        <v>22</v>
      </c>
      <c r="U55" s="103">
        <v>45355</v>
      </c>
      <c r="V55" s="103">
        <v>45363</v>
      </c>
      <c r="W55" s="303" t="s">
        <v>22</v>
      </c>
      <c r="X55" s="303" t="s">
        <v>255</v>
      </c>
      <c r="Y55" s="103" t="s">
        <v>40</v>
      </c>
      <c r="Z55" s="103" t="s">
        <v>27</v>
      </c>
      <c r="AA55" s="59" t="s">
        <v>178</v>
      </c>
      <c r="AB55" s="60" t="s">
        <v>235</v>
      </c>
      <c r="AC55" s="59">
        <v>45449</v>
      </c>
      <c r="AD55" s="296" t="s">
        <v>236</v>
      </c>
      <c r="AE55" s="154" t="s">
        <v>240</v>
      </c>
      <c r="AF55" s="61">
        <f>V55-U55</f>
        <v>8</v>
      </c>
      <c r="AG55" s="61">
        <f>M55-L55</f>
        <v>78</v>
      </c>
      <c r="AH55" s="61" t="s">
        <v>22</v>
      </c>
    </row>
    <row r="56" spans="1:34" s="63" customFormat="1" ht="90.75" thickBot="1" x14ac:dyDescent="0.3">
      <c r="A56" s="202">
        <v>7</v>
      </c>
      <c r="B56" s="283">
        <v>30000955011981</v>
      </c>
      <c r="C56" s="54">
        <v>7</v>
      </c>
      <c r="D56" s="55" t="s">
        <v>41</v>
      </c>
      <c r="E56" s="56" t="s">
        <v>22</v>
      </c>
      <c r="F56" s="57">
        <v>7500</v>
      </c>
      <c r="G56" s="58">
        <v>5000</v>
      </c>
      <c r="H56" s="58">
        <v>2500</v>
      </c>
      <c r="I56" s="423">
        <v>7500</v>
      </c>
      <c r="J56" s="182">
        <v>2024</v>
      </c>
      <c r="K56" s="59">
        <v>45176</v>
      </c>
      <c r="L56" s="59">
        <v>45307</v>
      </c>
      <c r="M56" s="59">
        <v>45513</v>
      </c>
      <c r="N56" s="248">
        <v>46022</v>
      </c>
      <c r="O56" s="103" t="s">
        <v>197</v>
      </c>
      <c r="P56" s="60" t="s">
        <v>28</v>
      </c>
      <c r="Q56" s="59" t="s">
        <v>27</v>
      </c>
      <c r="R56" s="61" t="s">
        <v>24</v>
      </c>
      <c r="S56" s="61" t="s">
        <v>77</v>
      </c>
      <c r="T56" s="61" t="s">
        <v>22</v>
      </c>
      <c r="U56" s="103">
        <v>45176</v>
      </c>
      <c r="V56" s="103">
        <v>45307</v>
      </c>
      <c r="W56" s="90" t="s">
        <v>22</v>
      </c>
      <c r="X56" s="303" t="s">
        <v>255</v>
      </c>
      <c r="Y56" s="60" t="s">
        <v>27</v>
      </c>
      <c r="Z56" s="60" t="s">
        <v>27</v>
      </c>
      <c r="AA56" s="60" t="s">
        <v>179</v>
      </c>
      <c r="AB56" s="103" t="s">
        <v>251</v>
      </c>
      <c r="AC56" s="59">
        <v>45513</v>
      </c>
      <c r="AD56" s="296" t="s">
        <v>234</v>
      </c>
      <c r="AE56" s="154" t="s">
        <v>252</v>
      </c>
      <c r="AF56" s="61">
        <f>L56-K56</f>
        <v>131</v>
      </c>
      <c r="AG56" s="61">
        <f>M56-L56</f>
        <v>206</v>
      </c>
      <c r="AH56" s="61" t="s">
        <v>22</v>
      </c>
    </row>
    <row r="57" spans="1:34" s="101" customFormat="1" ht="30.75" thickBot="1" x14ac:dyDescent="0.3">
      <c r="A57" s="202">
        <v>10</v>
      </c>
      <c r="B57" s="283">
        <v>30000075011982</v>
      </c>
      <c r="C57" s="54">
        <v>7</v>
      </c>
      <c r="D57" s="55" t="s">
        <v>49</v>
      </c>
      <c r="E57" s="56" t="s">
        <v>22</v>
      </c>
      <c r="F57" s="166">
        <v>1000</v>
      </c>
      <c r="G57" s="58">
        <v>215</v>
      </c>
      <c r="H57" s="58">
        <v>635</v>
      </c>
      <c r="I57" s="166">
        <v>10</v>
      </c>
      <c r="J57" s="182">
        <v>2023</v>
      </c>
      <c r="K57" s="59">
        <v>44645</v>
      </c>
      <c r="L57" s="59">
        <v>44958</v>
      </c>
      <c r="M57" s="59">
        <v>45064</v>
      </c>
      <c r="N57" s="248">
        <v>46022</v>
      </c>
      <c r="O57" s="62" t="s">
        <v>197</v>
      </c>
      <c r="P57" s="60" t="s">
        <v>23</v>
      </c>
      <c r="Q57" s="60">
        <v>45931</v>
      </c>
      <c r="R57" s="320" t="s">
        <v>24</v>
      </c>
      <c r="S57" s="61" t="s">
        <v>77</v>
      </c>
      <c r="T57" s="320" t="s">
        <v>22</v>
      </c>
      <c r="U57" s="310" t="s">
        <v>27</v>
      </c>
      <c r="V57" s="60" t="s">
        <v>27</v>
      </c>
      <c r="W57" s="90" t="s">
        <v>22</v>
      </c>
      <c r="X57" s="303" t="s">
        <v>259</v>
      </c>
      <c r="Y57" s="59" t="s">
        <v>294</v>
      </c>
      <c r="Z57" s="103" t="s">
        <v>295</v>
      </c>
      <c r="AA57" s="60" t="s">
        <v>27</v>
      </c>
      <c r="AB57" s="103" t="s">
        <v>27</v>
      </c>
      <c r="AC57" s="103" t="s">
        <v>27</v>
      </c>
      <c r="AD57" s="90" t="s">
        <v>278</v>
      </c>
      <c r="AE57" s="90" t="s">
        <v>279</v>
      </c>
      <c r="AF57" s="90">
        <f>L57-K57</f>
        <v>313</v>
      </c>
      <c r="AG57" s="90">
        <f>M57-L57</f>
        <v>106</v>
      </c>
      <c r="AH57" s="61" t="s">
        <v>50</v>
      </c>
    </row>
    <row r="58" spans="1:34" ht="330.75" thickBot="1" x14ac:dyDescent="0.3">
      <c r="A58" s="202">
        <v>15</v>
      </c>
      <c r="B58" s="283">
        <v>30000265011981</v>
      </c>
      <c r="C58" s="54">
        <v>7</v>
      </c>
      <c r="D58" s="55" t="s">
        <v>55</v>
      </c>
      <c r="E58" s="56" t="s">
        <v>22</v>
      </c>
      <c r="F58" s="57">
        <v>5000</v>
      </c>
      <c r="G58" s="309">
        <v>1500</v>
      </c>
      <c r="H58" s="58">
        <v>3500</v>
      </c>
      <c r="I58" s="57">
        <v>300</v>
      </c>
      <c r="J58" s="262">
        <v>2023</v>
      </c>
      <c r="K58" s="237">
        <v>43726</v>
      </c>
      <c r="L58" s="237">
        <v>45224</v>
      </c>
      <c r="M58" s="237">
        <v>45275</v>
      </c>
      <c r="N58" s="89">
        <v>46022</v>
      </c>
      <c r="O58" s="62" t="s">
        <v>197</v>
      </c>
      <c r="P58" s="307" t="s">
        <v>28</v>
      </c>
      <c r="Q58" s="60" t="s">
        <v>27</v>
      </c>
      <c r="R58" s="302" t="s">
        <v>24</v>
      </c>
      <c r="S58" s="302" t="s">
        <v>77</v>
      </c>
      <c r="T58" s="61" t="s">
        <v>22</v>
      </c>
      <c r="U58" s="60" t="s">
        <v>27</v>
      </c>
      <c r="V58" s="60" t="s">
        <v>27</v>
      </c>
      <c r="W58" s="303" t="s">
        <v>22</v>
      </c>
      <c r="X58" s="303" t="s">
        <v>255</v>
      </c>
      <c r="Y58" s="62" t="s">
        <v>292</v>
      </c>
      <c r="Z58" s="62" t="s">
        <v>293</v>
      </c>
      <c r="AA58" s="59" t="s">
        <v>215</v>
      </c>
      <c r="AB58" s="59">
        <v>45337</v>
      </c>
      <c r="AC58" s="59">
        <v>45408</v>
      </c>
      <c r="AD58" s="90" t="s">
        <v>278</v>
      </c>
      <c r="AE58" s="90" t="s">
        <v>279</v>
      </c>
      <c r="AF58" s="90">
        <f>L58-K58</f>
        <v>1498</v>
      </c>
      <c r="AG58" s="90">
        <f>M58-L58</f>
        <v>51</v>
      </c>
      <c r="AH58" s="61" t="s">
        <v>160</v>
      </c>
    </row>
    <row r="59" spans="1:34" ht="45.75" thickBot="1" x14ac:dyDescent="0.3">
      <c r="A59" s="202">
        <v>18</v>
      </c>
      <c r="B59" s="283">
        <v>30104225012023</v>
      </c>
      <c r="C59" s="54">
        <v>7</v>
      </c>
      <c r="D59" s="55" t="s">
        <v>136</v>
      </c>
      <c r="E59" s="56" t="s">
        <v>22</v>
      </c>
      <c r="F59" s="57">
        <v>100</v>
      </c>
      <c r="G59" s="58">
        <v>30</v>
      </c>
      <c r="H59" s="58">
        <v>70</v>
      </c>
      <c r="I59" s="57">
        <v>3</v>
      </c>
      <c r="J59" s="182">
        <v>2023</v>
      </c>
      <c r="K59" s="59">
        <v>45055</v>
      </c>
      <c r="L59" s="59">
        <v>45063</v>
      </c>
      <c r="M59" s="59">
        <v>45141</v>
      </c>
      <c r="N59" s="248">
        <v>46904</v>
      </c>
      <c r="O59" s="62" t="s">
        <v>197</v>
      </c>
      <c r="P59" s="60" t="s">
        <v>28</v>
      </c>
      <c r="Q59" s="59" t="s">
        <v>27</v>
      </c>
      <c r="R59" s="61" t="s">
        <v>24</v>
      </c>
      <c r="S59" s="302" t="s">
        <v>77</v>
      </c>
      <c r="T59" s="61" t="s">
        <v>22</v>
      </c>
      <c r="U59" s="310" t="s">
        <v>27</v>
      </c>
      <c r="V59" s="60" t="s">
        <v>27</v>
      </c>
      <c r="W59" s="90" t="s">
        <v>31</v>
      </c>
      <c r="X59" s="90" t="s">
        <v>27</v>
      </c>
      <c r="Y59" s="103" t="s">
        <v>27</v>
      </c>
      <c r="Z59" s="103" t="s">
        <v>27</v>
      </c>
      <c r="AA59" s="60" t="s">
        <v>27</v>
      </c>
      <c r="AB59" s="103" t="s">
        <v>27</v>
      </c>
      <c r="AC59" s="103" t="s">
        <v>27</v>
      </c>
      <c r="AD59" s="90" t="s">
        <v>278</v>
      </c>
      <c r="AE59" s="90" t="s">
        <v>279</v>
      </c>
      <c r="AF59" s="90">
        <f>L59-K59</f>
        <v>8</v>
      </c>
      <c r="AG59" s="90">
        <f>M59-L59</f>
        <v>78</v>
      </c>
      <c r="AH59" s="61" t="s">
        <v>50</v>
      </c>
    </row>
    <row r="60" spans="1:34" ht="45.75" thickBot="1" x14ac:dyDescent="0.3">
      <c r="A60" s="202">
        <v>17</v>
      </c>
      <c r="B60" s="283">
        <v>30104115012022</v>
      </c>
      <c r="C60" s="54">
        <v>7</v>
      </c>
      <c r="D60" s="55" t="s">
        <v>59</v>
      </c>
      <c r="E60" s="56" t="s">
        <v>22</v>
      </c>
      <c r="F60" s="57">
        <v>400</v>
      </c>
      <c r="G60" s="58">
        <v>360</v>
      </c>
      <c r="H60" s="58">
        <v>40</v>
      </c>
      <c r="I60" s="57">
        <v>3</v>
      </c>
      <c r="J60" s="262">
        <v>2022</v>
      </c>
      <c r="K60" s="237">
        <v>44154</v>
      </c>
      <c r="L60" s="237">
        <v>44648</v>
      </c>
      <c r="M60" s="237">
        <v>44652</v>
      </c>
      <c r="N60" s="89">
        <v>46477</v>
      </c>
      <c r="O60" s="62" t="s">
        <v>197</v>
      </c>
      <c r="P60" s="235" t="s">
        <v>28</v>
      </c>
      <c r="Q60" s="237" t="s">
        <v>27</v>
      </c>
      <c r="R60" s="61" t="s">
        <v>24</v>
      </c>
      <c r="S60" s="61" t="s">
        <v>77</v>
      </c>
      <c r="T60" s="61" t="s">
        <v>22</v>
      </c>
      <c r="U60" s="235" t="s">
        <v>27</v>
      </c>
      <c r="V60" s="235" t="s">
        <v>27</v>
      </c>
      <c r="W60" s="90" t="s">
        <v>31</v>
      </c>
      <c r="X60" s="61" t="s">
        <v>27</v>
      </c>
      <c r="Y60" s="267" t="s">
        <v>27</v>
      </c>
      <c r="Z60" s="267" t="s">
        <v>27</v>
      </c>
      <c r="AA60" s="235" t="s">
        <v>27</v>
      </c>
      <c r="AB60" s="235" t="s">
        <v>27</v>
      </c>
      <c r="AC60" s="235" t="s">
        <v>27</v>
      </c>
      <c r="AD60" s="90" t="s">
        <v>280</v>
      </c>
      <c r="AE60" s="90" t="s">
        <v>281</v>
      </c>
      <c r="AF60" s="90">
        <f>L60-K60</f>
        <v>494</v>
      </c>
      <c r="AG60" s="90">
        <f>M60-L60</f>
        <v>4</v>
      </c>
      <c r="AH60" s="61" t="s">
        <v>50</v>
      </c>
    </row>
    <row r="61" spans="1:34" ht="75.75" thickBot="1" x14ac:dyDescent="0.3">
      <c r="A61" s="202">
        <v>24</v>
      </c>
      <c r="B61" s="283">
        <v>30000505011981</v>
      </c>
      <c r="C61" s="54">
        <v>7</v>
      </c>
      <c r="D61" s="55" t="s">
        <v>68</v>
      </c>
      <c r="E61" s="56" t="s">
        <v>22</v>
      </c>
      <c r="F61" s="57">
        <v>400</v>
      </c>
      <c r="G61" s="58">
        <v>300</v>
      </c>
      <c r="H61" s="58">
        <v>100</v>
      </c>
      <c r="I61" s="57">
        <v>25</v>
      </c>
      <c r="J61" s="182">
        <v>2023</v>
      </c>
      <c r="K61" s="59">
        <v>44851</v>
      </c>
      <c r="L61" s="59">
        <v>45008</v>
      </c>
      <c r="M61" s="59">
        <v>45213</v>
      </c>
      <c r="N61" s="248">
        <v>46022</v>
      </c>
      <c r="O61" s="62" t="s">
        <v>197</v>
      </c>
      <c r="P61" s="60" t="s">
        <v>23</v>
      </c>
      <c r="Q61" s="60">
        <v>46022</v>
      </c>
      <c r="R61" s="61" t="s">
        <v>24</v>
      </c>
      <c r="S61" s="61" t="s">
        <v>77</v>
      </c>
      <c r="T61" s="61" t="s">
        <v>22</v>
      </c>
      <c r="U61" s="310" t="s">
        <v>27</v>
      </c>
      <c r="V61" s="60" t="s">
        <v>27</v>
      </c>
      <c r="W61" s="303" t="s">
        <v>22</v>
      </c>
      <c r="X61" s="296" t="s">
        <v>285</v>
      </c>
      <c r="Y61" s="103" t="s">
        <v>286</v>
      </c>
      <c r="Z61" s="59" t="s">
        <v>287</v>
      </c>
      <c r="AA61" s="60" t="s">
        <v>27</v>
      </c>
      <c r="AB61" s="103" t="s">
        <v>27</v>
      </c>
      <c r="AC61" s="62">
        <v>45213</v>
      </c>
      <c r="AD61" s="90" t="s">
        <v>278</v>
      </c>
      <c r="AE61" s="90" t="s">
        <v>279</v>
      </c>
      <c r="AF61" s="90">
        <f>L61-K61</f>
        <v>157</v>
      </c>
      <c r="AG61" s="90">
        <f>M61-L61</f>
        <v>205</v>
      </c>
      <c r="AH61" s="61" t="s">
        <v>50</v>
      </c>
    </row>
    <row r="62" spans="1:34" s="63" customFormat="1" ht="60.75" thickBot="1" x14ac:dyDescent="0.3">
      <c r="A62" s="202">
        <v>28</v>
      </c>
      <c r="B62" s="283">
        <v>30002295011997</v>
      </c>
      <c r="C62" s="54">
        <v>7</v>
      </c>
      <c r="D62" s="55" t="s">
        <v>72</v>
      </c>
      <c r="E62" s="56" t="s">
        <v>22</v>
      </c>
      <c r="F62" s="57">
        <v>300</v>
      </c>
      <c r="G62" s="58">
        <v>260</v>
      </c>
      <c r="H62" s="58">
        <v>40</v>
      </c>
      <c r="I62" s="57">
        <v>10</v>
      </c>
      <c r="J62" s="182">
        <v>2023</v>
      </c>
      <c r="K62" s="59">
        <v>44831</v>
      </c>
      <c r="L62" s="59">
        <v>45005</v>
      </c>
      <c r="M62" s="59">
        <v>45178</v>
      </c>
      <c r="N62" s="248">
        <v>46022</v>
      </c>
      <c r="O62" s="62" t="s">
        <v>197</v>
      </c>
      <c r="P62" s="60" t="s">
        <v>28</v>
      </c>
      <c r="Q62" s="60" t="s">
        <v>27</v>
      </c>
      <c r="R62" s="61" t="s">
        <v>24</v>
      </c>
      <c r="S62" s="61" t="s">
        <v>77</v>
      </c>
      <c r="T62" s="61" t="s">
        <v>22</v>
      </c>
      <c r="U62" s="235" t="s">
        <v>27</v>
      </c>
      <c r="V62" s="235" t="s">
        <v>27</v>
      </c>
      <c r="W62" s="303" t="s">
        <v>22</v>
      </c>
      <c r="X62" s="296" t="s">
        <v>259</v>
      </c>
      <c r="Y62" s="237" t="s">
        <v>269</v>
      </c>
      <c r="Z62" s="237" t="s">
        <v>268</v>
      </c>
      <c r="AA62" s="237" t="s">
        <v>233</v>
      </c>
      <c r="AB62" s="311" t="s">
        <v>353</v>
      </c>
      <c r="AC62" s="237">
        <v>45624</v>
      </c>
      <c r="AD62" s="90" t="s">
        <v>284</v>
      </c>
      <c r="AE62" s="90" t="s">
        <v>279</v>
      </c>
      <c r="AF62" s="90">
        <f>L62-K62</f>
        <v>174</v>
      </c>
      <c r="AG62" s="90">
        <f>M62-L62</f>
        <v>173</v>
      </c>
      <c r="AH62" s="61" t="s">
        <v>192</v>
      </c>
    </row>
    <row r="63" spans="1:34" ht="409.6" thickBot="1" x14ac:dyDescent="0.3">
      <c r="A63" s="202">
        <v>34</v>
      </c>
      <c r="B63" s="283">
        <v>30000805011981</v>
      </c>
      <c r="C63" s="54">
        <v>7</v>
      </c>
      <c r="D63" s="55" t="s">
        <v>81</v>
      </c>
      <c r="E63" s="56" t="s">
        <v>22</v>
      </c>
      <c r="F63" s="57">
        <v>35000</v>
      </c>
      <c r="G63" s="58">
        <v>15000</v>
      </c>
      <c r="H63" s="58">
        <v>20000</v>
      </c>
      <c r="I63" s="57">
        <v>8000</v>
      </c>
      <c r="J63" s="182">
        <v>2023</v>
      </c>
      <c r="K63" s="59">
        <v>42080</v>
      </c>
      <c r="L63" s="59">
        <v>45083</v>
      </c>
      <c r="M63" s="59">
        <v>45117</v>
      </c>
      <c r="N63" s="248">
        <v>46022</v>
      </c>
      <c r="O63" s="62" t="s">
        <v>197</v>
      </c>
      <c r="P63" s="60" t="s">
        <v>39</v>
      </c>
      <c r="Q63" s="60" t="s">
        <v>27</v>
      </c>
      <c r="R63" s="61" t="s">
        <v>24</v>
      </c>
      <c r="S63" s="61" t="s">
        <v>77</v>
      </c>
      <c r="T63" s="61" t="s">
        <v>22</v>
      </c>
      <c r="U63" s="310" t="s">
        <v>27</v>
      </c>
      <c r="V63" s="60" t="s">
        <v>27</v>
      </c>
      <c r="W63" s="303" t="s">
        <v>22</v>
      </c>
      <c r="X63" s="303" t="s">
        <v>329</v>
      </c>
      <c r="Y63" s="62" t="s">
        <v>270</v>
      </c>
      <c r="Z63" s="62" t="s">
        <v>266</v>
      </c>
      <c r="AA63" s="62" t="s">
        <v>264</v>
      </c>
      <c r="AB63" s="103" t="s">
        <v>263</v>
      </c>
      <c r="AC63" s="62">
        <v>45530</v>
      </c>
      <c r="AD63" s="90" t="s">
        <v>275</v>
      </c>
      <c r="AE63" s="90" t="s">
        <v>276</v>
      </c>
      <c r="AF63" s="90">
        <f>L63-K63</f>
        <v>3003</v>
      </c>
      <c r="AG63" s="90">
        <f>M63-L63</f>
        <v>34</v>
      </c>
      <c r="AH63" s="61" t="s">
        <v>50</v>
      </c>
    </row>
    <row r="64" spans="1:34" ht="16.5" thickBot="1" x14ac:dyDescent="0.3">
      <c r="A64" s="202">
        <v>37</v>
      </c>
      <c r="B64" s="283">
        <v>30001245011981</v>
      </c>
      <c r="C64" s="54">
        <v>7</v>
      </c>
      <c r="D64" s="55" t="s">
        <v>84</v>
      </c>
      <c r="E64" s="56" t="s">
        <v>22</v>
      </c>
      <c r="F64" s="57">
        <v>30000</v>
      </c>
      <c r="G64" s="58">
        <v>27000</v>
      </c>
      <c r="H64" s="58">
        <v>3000</v>
      </c>
      <c r="I64" s="57">
        <v>8000</v>
      </c>
      <c r="J64" s="182">
        <v>2023</v>
      </c>
      <c r="K64" s="59">
        <v>44753</v>
      </c>
      <c r="L64" s="59">
        <v>45098</v>
      </c>
      <c r="M64" s="59">
        <v>45175</v>
      </c>
      <c r="N64" s="248">
        <v>46022</v>
      </c>
      <c r="O64" s="62" t="s">
        <v>197</v>
      </c>
      <c r="P64" s="60" t="s">
        <v>23</v>
      </c>
      <c r="Q64" s="60">
        <v>46022</v>
      </c>
      <c r="R64" s="61" t="s">
        <v>24</v>
      </c>
      <c r="S64" s="61" t="s">
        <v>77</v>
      </c>
      <c r="T64" s="61" t="s">
        <v>22</v>
      </c>
      <c r="U64" s="288" t="s">
        <v>27</v>
      </c>
      <c r="V64" s="235" t="s">
        <v>27</v>
      </c>
      <c r="W64" s="90" t="s">
        <v>22</v>
      </c>
      <c r="X64" s="90" t="s">
        <v>259</v>
      </c>
      <c r="Y64" s="267" t="s">
        <v>27</v>
      </c>
      <c r="Z64" s="267" t="s">
        <v>27</v>
      </c>
      <c r="AA64" s="311" t="s">
        <v>214</v>
      </c>
      <c r="AB64" s="267">
        <v>45386</v>
      </c>
      <c r="AC64" s="267">
        <v>45386</v>
      </c>
      <c r="AD64" s="90" t="s">
        <v>277</v>
      </c>
      <c r="AE64" s="61" t="s">
        <v>27</v>
      </c>
      <c r="AF64" s="90">
        <f>L64-K64</f>
        <v>345</v>
      </c>
      <c r="AG64" s="90">
        <f>M64-L64</f>
        <v>77</v>
      </c>
      <c r="AH64" s="61" t="s">
        <v>50</v>
      </c>
    </row>
    <row r="65" spans="1:34" s="63" customFormat="1" ht="75.75" thickBot="1" x14ac:dyDescent="0.3">
      <c r="A65" s="202">
        <v>41</v>
      </c>
      <c r="B65" s="283">
        <v>30001175011981</v>
      </c>
      <c r="C65" s="54">
        <v>7</v>
      </c>
      <c r="D65" s="55" t="s">
        <v>90</v>
      </c>
      <c r="E65" s="56" t="s">
        <v>22</v>
      </c>
      <c r="F65" s="166">
        <v>1500</v>
      </c>
      <c r="G65" s="58">
        <v>1000</v>
      </c>
      <c r="H65" s="58">
        <v>500</v>
      </c>
      <c r="I65" s="57">
        <v>50</v>
      </c>
      <c r="J65" s="182">
        <v>2023</v>
      </c>
      <c r="K65" s="59">
        <v>44966</v>
      </c>
      <c r="L65" s="59">
        <v>45072</v>
      </c>
      <c r="M65" s="59">
        <v>45183</v>
      </c>
      <c r="N65" s="248">
        <v>46022</v>
      </c>
      <c r="O65" s="62" t="s">
        <v>197</v>
      </c>
      <c r="P65" s="60" t="s">
        <v>23</v>
      </c>
      <c r="Q65" s="60">
        <v>46022</v>
      </c>
      <c r="R65" s="61" t="s">
        <v>24</v>
      </c>
      <c r="S65" s="61" t="s">
        <v>77</v>
      </c>
      <c r="T65" s="61" t="s">
        <v>22</v>
      </c>
      <c r="U65" s="310" t="s">
        <v>27</v>
      </c>
      <c r="V65" s="60" t="s">
        <v>27</v>
      </c>
      <c r="W65" s="90" t="s">
        <v>22</v>
      </c>
      <c r="X65" s="90" t="s">
        <v>259</v>
      </c>
      <c r="Y65" s="59" t="s">
        <v>260</v>
      </c>
      <c r="Z65" s="62" t="s">
        <v>271</v>
      </c>
      <c r="AA65" s="60" t="s">
        <v>27</v>
      </c>
      <c r="AB65" s="103" t="s">
        <v>27</v>
      </c>
      <c r="AC65" s="103" t="s">
        <v>27</v>
      </c>
      <c r="AD65" s="90" t="s">
        <v>278</v>
      </c>
      <c r="AE65" s="90" t="s">
        <v>279</v>
      </c>
      <c r="AF65" s="90">
        <f>L65-K65</f>
        <v>106</v>
      </c>
      <c r="AG65" s="90">
        <f>M65-L65</f>
        <v>111</v>
      </c>
      <c r="AH65" s="61" t="s">
        <v>143</v>
      </c>
    </row>
    <row r="66" spans="1:34" ht="16.5" thickBot="1" x14ac:dyDescent="0.3">
      <c r="A66" s="202">
        <v>42</v>
      </c>
      <c r="B66" s="283">
        <v>30001415011981</v>
      </c>
      <c r="C66" s="54">
        <v>7</v>
      </c>
      <c r="D66" s="55" t="s">
        <v>91</v>
      </c>
      <c r="E66" s="56" t="s">
        <v>22</v>
      </c>
      <c r="F66" s="57">
        <v>1000</v>
      </c>
      <c r="G66" s="58">
        <v>700</v>
      </c>
      <c r="H66" s="58">
        <v>300</v>
      </c>
      <c r="I66" s="166">
        <v>50</v>
      </c>
      <c r="J66" s="182">
        <v>2022</v>
      </c>
      <c r="K66" s="59">
        <v>44641</v>
      </c>
      <c r="L66" s="59">
        <v>44749</v>
      </c>
      <c r="M66" s="59">
        <v>44861</v>
      </c>
      <c r="N66" s="248">
        <v>46022</v>
      </c>
      <c r="O66" s="62" t="s">
        <v>197</v>
      </c>
      <c r="P66" s="60" t="s">
        <v>28</v>
      </c>
      <c r="Q66" s="59" t="s">
        <v>27</v>
      </c>
      <c r="R66" s="61" t="s">
        <v>24</v>
      </c>
      <c r="S66" s="61" t="s">
        <v>77</v>
      </c>
      <c r="T66" s="61" t="s">
        <v>22</v>
      </c>
      <c r="U66" s="288" t="s">
        <v>27</v>
      </c>
      <c r="V66" s="235" t="s">
        <v>27</v>
      </c>
      <c r="W66" s="90" t="s">
        <v>31</v>
      </c>
      <c r="X66" s="90" t="s">
        <v>27</v>
      </c>
      <c r="Y66" s="267" t="s">
        <v>27</v>
      </c>
      <c r="Z66" s="267" t="s">
        <v>27</v>
      </c>
      <c r="AA66" s="235" t="s">
        <v>27</v>
      </c>
      <c r="AB66" s="267" t="s">
        <v>27</v>
      </c>
      <c r="AC66" s="267" t="s">
        <v>27</v>
      </c>
      <c r="AD66" s="90" t="s">
        <v>280</v>
      </c>
      <c r="AE66" s="90" t="s">
        <v>281</v>
      </c>
      <c r="AF66" s="90">
        <f>L66-K66</f>
        <v>108</v>
      </c>
      <c r="AG66" s="90">
        <f>M66-L66</f>
        <v>112</v>
      </c>
      <c r="AH66" s="61" t="s">
        <v>50</v>
      </c>
    </row>
    <row r="67" spans="1:34" s="63" customFormat="1" ht="255.75" thickBot="1" x14ac:dyDescent="0.3">
      <c r="A67" s="202">
        <v>44</v>
      </c>
      <c r="B67" s="283">
        <v>30000915011982</v>
      </c>
      <c r="C67" s="54">
        <v>7</v>
      </c>
      <c r="D67" s="55" t="s">
        <v>94</v>
      </c>
      <c r="E67" s="56" t="s">
        <v>22</v>
      </c>
      <c r="F67" s="57">
        <v>9000</v>
      </c>
      <c r="G67" s="58">
        <v>1100</v>
      </c>
      <c r="H67" s="58">
        <v>7900</v>
      </c>
      <c r="I67" s="166">
        <v>500</v>
      </c>
      <c r="J67" s="182">
        <v>2024</v>
      </c>
      <c r="K67" s="59">
        <v>45028</v>
      </c>
      <c r="L67" s="59">
        <v>45412</v>
      </c>
      <c r="M67" s="59">
        <v>45555</v>
      </c>
      <c r="N67" s="248">
        <v>46752</v>
      </c>
      <c r="O67" s="417" t="s">
        <v>197</v>
      </c>
      <c r="P67" s="60" t="s">
        <v>28</v>
      </c>
      <c r="Q67" s="60" t="s">
        <v>27</v>
      </c>
      <c r="R67" s="61" t="s">
        <v>24</v>
      </c>
      <c r="S67" s="61" t="s">
        <v>77</v>
      </c>
      <c r="T67" s="61" t="s">
        <v>22</v>
      </c>
      <c r="U67" s="311">
        <v>45028</v>
      </c>
      <c r="V67" s="267">
        <v>45412</v>
      </c>
      <c r="W67" s="303" t="s">
        <v>22</v>
      </c>
      <c r="X67" s="303" t="s">
        <v>265</v>
      </c>
      <c r="Y67" s="311" t="s">
        <v>288</v>
      </c>
      <c r="Z67" s="311" t="s">
        <v>209</v>
      </c>
      <c r="AA67" s="237" t="s">
        <v>208</v>
      </c>
      <c r="AB67" s="311" t="s">
        <v>289</v>
      </c>
      <c r="AC67" s="237">
        <v>45555</v>
      </c>
      <c r="AD67" s="296" t="s">
        <v>309</v>
      </c>
      <c r="AE67" s="296" t="s">
        <v>290</v>
      </c>
      <c r="AF67" s="61">
        <f>L67-K67</f>
        <v>384</v>
      </c>
      <c r="AG67" s="61">
        <f>M67-L67</f>
        <v>143</v>
      </c>
      <c r="AH67" s="154" t="s">
        <v>291</v>
      </c>
    </row>
    <row r="68" spans="1:34" ht="90.75" thickBot="1" x14ac:dyDescent="0.3">
      <c r="A68" s="202">
        <v>52</v>
      </c>
      <c r="B68" s="283">
        <v>30000275011981</v>
      </c>
      <c r="C68" s="54">
        <v>7</v>
      </c>
      <c r="D68" s="55" t="s">
        <v>104</v>
      </c>
      <c r="E68" s="56" t="s">
        <v>22</v>
      </c>
      <c r="F68" s="57">
        <v>8000</v>
      </c>
      <c r="G68" s="58">
        <v>6350</v>
      </c>
      <c r="H68" s="58">
        <v>1650</v>
      </c>
      <c r="I68" s="57">
        <v>325</v>
      </c>
      <c r="J68" s="182">
        <v>2023</v>
      </c>
      <c r="K68" s="59">
        <v>45054</v>
      </c>
      <c r="L68" s="59">
        <v>45111</v>
      </c>
      <c r="M68" s="89">
        <v>45247</v>
      </c>
      <c r="N68" s="248">
        <v>46022</v>
      </c>
      <c r="O68" s="62" t="s">
        <v>197</v>
      </c>
      <c r="P68" s="60" t="s">
        <v>28</v>
      </c>
      <c r="Q68" s="60" t="s">
        <v>27</v>
      </c>
      <c r="R68" s="61" t="s">
        <v>24</v>
      </c>
      <c r="S68" s="61" t="s">
        <v>77</v>
      </c>
      <c r="T68" s="61" t="s">
        <v>22</v>
      </c>
      <c r="U68" s="288" t="s">
        <v>27</v>
      </c>
      <c r="V68" s="235" t="s">
        <v>27</v>
      </c>
      <c r="W68" s="90" t="s">
        <v>22</v>
      </c>
      <c r="X68" s="90" t="s">
        <v>262</v>
      </c>
      <c r="Y68" s="267" t="s">
        <v>273</v>
      </c>
      <c r="Z68" s="311" t="s">
        <v>272</v>
      </c>
      <c r="AA68" s="235" t="s">
        <v>27</v>
      </c>
      <c r="AB68" s="267" t="s">
        <v>27</v>
      </c>
      <c r="AC68" s="267">
        <v>45224</v>
      </c>
      <c r="AD68" s="90" t="s">
        <v>278</v>
      </c>
      <c r="AE68" s="90" t="s">
        <v>279</v>
      </c>
      <c r="AF68" s="90">
        <f>L68-K68</f>
        <v>57</v>
      </c>
      <c r="AG68" s="90">
        <f>M68-L68</f>
        <v>136</v>
      </c>
      <c r="AH68" s="61" t="s">
        <v>50</v>
      </c>
    </row>
    <row r="69" spans="1:34" ht="16.5" thickBot="1" x14ac:dyDescent="0.3">
      <c r="A69" s="202">
        <v>55</v>
      </c>
      <c r="B69" s="283">
        <v>30003035012008</v>
      </c>
      <c r="C69" s="54">
        <v>7</v>
      </c>
      <c r="D69" s="55" t="s">
        <v>108</v>
      </c>
      <c r="E69" s="56" t="s">
        <v>22</v>
      </c>
      <c r="F69" s="57">
        <v>400</v>
      </c>
      <c r="G69" s="58">
        <v>200</v>
      </c>
      <c r="H69" s="58">
        <v>200</v>
      </c>
      <c r="I69" s="57">
        <v>49</v>
      </c>
      <c r="J69" s="182">
        <v>2023</v>
      </c>
      <c r="K69" s="59">
        <v>44636</v>
      </c>
      <c r="L69" s="59">
        <v>44914</v>
      </c>
      <c r="M69" s="59">
        <v>45071</v>
      </c>
      <c r="N69" s="248">
        <v>46022</v>
      </c>
      <c r="O69" s="62" t="s">
        <v>197</v>
      </c>
      <c r="P69" s="60" t="s">
        <v>28</v>
      </c>
      <c r="Q69" s="60" t="s">
        <v>27</v>
      </c>
      <c r="R69" s="61" t="s">
        <v>24</v>
      </c>
      <c r="S69" s="61" t="s">
        <v>77</v>
      </c>
      <c r="T69" s="61" t="s">
        <v>22</v>
      </c>
      <c r="U69" s="288" t="s">
        <v>27</v>
      </c>
      <c r="V69" s="235" t="s">
        <v>27</v>
      </c>
      <c r="W69" s="90" t="s">
        <v>22</v>
      </c>
      <c r="X69" s="90" t="s">
        <v>259</v>
      </c>
      <c r="Y69" s="237" t="s">
        <v>258</v>
      </c>
      <c r="Z69" s="237">
        <v>44636</v>
      </c>
      <c r="AA69" s="235" t="s">
        <v>27</v>
      </c>
      <c r="AB69" s="267" t="s">
        <v>27</v>
      </c>
      <c r="AC69" s="267">
        <v>44636</v>
      </c>
      <c r="AD69" s="90" t="s">
        <v>280</v>
      </c>
      <c r="AE69" s="90" t="s">
        <v>279</v>
      </c>
      <c r="AF69" s="90">
        <f>L69-K69</f>
        <v>278</v>
      </c>
      <c r="AG69" s="90">
        <f>M69-L69</f>
        <v>157</v>
      </c>
      <c r="AH69" s="61" t="s">
        <v>50</v>
      </c>
    </row>
    <row r="70" spans="1:34" ht="16.5" thickBot="1" x14ac:dyDescent="0.3">
      <c r="A70" s="202">
        <v>64</v>
      </c>
      <c r="B70" s="283">
        <v>30001665011992</v>
      </c>
      <c r="C70" s="54">
        <v>7</v>
      </c>
      <c r="D70" s="55" t="s">
        <v>120</v>
      </c>
      <c r="E70" s="56" t="s">
        <v>22</v>
      </c>
      <c r="F70" s="57">
        <v>750</v>
      </c>
      <c r="G70" s="58">
        <v>250</v>
      </c>
      <c r="H70" s="58">
        <v>500</v>
      </c>
      <c r="I70" s="57">
        <v>100</v>
      </c>
      <c r="J70" s="182">
        <v>2021</v>
      </c>
      <c r="K70" s="59">
        <v>44265</v>
      </c>
      <c r="L70" s="59">
        <v>44393</v>
      </c>
      <c r="M70" s="59">
        <v>44602</v>
      </c>
      <c r="N70" s="248">
        <v>46022</v>
      </c>
      <c r="O70" s="62" t="s">
        <v>197</v>
      </c>
      <c r="P70" s="60" t="s">
        <v>23</v>
      </c>
      <c r="Q70" s="60">
        <v>46022</v>
      </c>
      <c r="R70" s="61" t="s">
        <v>24</v>
      </c>
      <c r="S70" s="61" t="s">
        <v>77</v>
      </c>
      <c r="T70" s="61" t="s">
        <v>22</v>
      </c>
      <c r="U70" s="288" t="s">
        <v>27</v>
      </c>
      <c r="V70" s="235" t="s">
        <v>27</v>
      </c>
      <c r="W70" s="90" t="s">
        <v>22</v>
      </c>
      <c r="X70" s="90" t="s">
        <v>255</v>
      </c>
      <c r="Y70" s="267" t="s">
        <v>257</v>
      </c>
      <c r="Z70" s="267" t="s">
        <v>27</v>
      </c>
      <c r="AA70" s="235" t="s">
        <v>27</v>
      </c>
      <c r="AB70" s="267" t="s">
        <v>27</v>
      </c>
      <c r="AC70" s="267">
        <v>44389</v>
      </c>
      <c r="AD70" s="90" t="s">
        <v>282</v>
      </c>
      <c r="AE70" s="90" t="s">
        <v>281</v>
      </c>
      <c r="AF70" s="90">
        <f>L70-K70</f>
        <v>128</v>
      </c>
      <c r="AG70" s="90">
        <f>M70-L70</f>
        <v>209</v>
      </c>
      <c r="AH70" s="61" t="s">
        <v>50</v>
      </c>
    </row>
    <row r="71" spans="1:34" ht="30.75" thickBot="1" x14ac:dyDescent="0.3">
      <c r="A71" s="202">
        <v>65</v>
      </c>
      <c r="B71" s="327">
        <v>30002095011996</v>
      </c>
      <c r="C71" s="54">
        <v>7</v>
      </c>
      <c r="D71" s="55" t="s">
        <v>121</v>
      </c>
      <c r="E71" s="56" t="s">
        <v>22</v>
      </c>
      <c r="F71" s="57">
        <v>36</v>
      </c>
      <c r="G71" s="58">
        <v>36</v>
      </c>
      <c r="H71" s="58">
        <v>0</v>
      </c>
      <c r="I71" s="57">
        <v>2</v>
      </c>
      <c r="J71" s="182">
        <v>2021</v>
      </c>
      <c r="K71" s="59">
        <v>43753</v>
      </c>
      <c r="L71" s="59">
        <v>44361</v>
      </c>
      <c r="M71" s="59">
        <v>44530</v>
      </c>
      <c r="N71" s="248">
        <v>46752</v>
      </c>
      <c r="O71" s="62" t="s">
        <v>197</v>
      </c>
      <c r="P71" s="60" t="s">
        <v>28</v>
      </c>
      <c r="Q71" s="59" t="s">
        <v>27</v>
      </c>
      <c r="R71" s="61" t="s">
        <v>24</v>
      </c>
      <c r="S71" s="61" t="s">
        <v>77</v>
      </c>
      <c r="T71" s="61" t="s">
        <v>22</v>
      </c>
      <c r="U71" s="288" t="s">
        <v>27</v>
      </c>
      <c r="V71" s="235" t="s">
        <v>27</v>
      </c>
      <c r="W71" s="90" t="s">
        <v>22</v>
      </c>
      <c r="X71" s="90" t="s">
        <v>255</v>
      </c>
      <c r="Y71" s="267" t="s">
        <v>253</v>
      </c>
      <c r="Z71" s="267" t="s">
        <v>27</v>
      </c>
      <c r="AA71" s="235" t="s">
        <v>27</v>
      </c>
      <c r="AB71" s="267" t="s">
        <v>27</v>
      </c>
      <c r="AC71" s="267">
        <v>44578</v>
      </c>
      <c r="AD71" s="90" t="s">
        <v>282</v>
      </c>
      <c r="AE71" s="90" t="s">
        <v>283</v>
      </c>
      <c r="AF71" s="90">
        <f>L71-K71</f>
        <v>608</v>
      </c>
      <c r="AG71" s="90">
        <f>M71-L71</f>
        <v>169</v>
      </c>
      <c r="AH71" s="61" t="s">
        <v>50</v>
      </c>
    </row>
    <row r="72" spans="1:34" ht="120.75" thickBot="1" x14ac:dyDescent="0.3">
      <c r="A72" s="202">
        <v>68</v>
      </c>
      <c r="B72" s="283">
        <v>30001375011982</v>
      </c>
      <c r="C72" s="325">
        <v>7</v>
      </c>
      <c r="D72" s="55" t="s">
        <v>126</v>
      </c>
      <c r="E72" s="326" t="s">
        <v>22</v>
      </c>
      <c r="F72" s="57">
        <v>1550</v>
      </c>
      <c r="G72" s="58">
        <v>1200</v>
      </c>
      <c r="H72" s="58">
        <v>350</v>
      </c>
      <c r="I72" s="166">
        <v>90</v>
      </c>
      <c r="J72" s="182">
        <v>2024</v>
      </c>
      <c r="K72" s="59">
        <v>45309</v>
      </c>
      <c r="L72" s="59">
        <v>45428</v>
      </c>
      <c r="M72" s="59">
        <v>45496</v>
      </c>
      <c r="N72" s="248">
        <v>46752</v>
      </c>
      <c r="O72" s="62" t="s">
        <v>197</v>
      </c>
      <c r="P72" s="60" t="s">
        <v>28</v>
      </c>
      <c r="Q72" s="60" t="s">
        <v>27</v>
      </c>
      <c r="R72" s="61" t="s">
        <v>24</v>
      </c>
      <c r="S72" s="61" t="s">
        <v>77</v>
      </c>
      <c r="T72" s="61" t="s">
        <v>22</v>
      </c>
      <c r="U72" s="267">
        <v>45309</v>
      </c>
      <c r="V72" s="267">
        <v>45428</v>
      </c>
      <c r="W72" s="90" t="s">
        <v>22</v>
      </c>
      <c r="X72" s="90" t="s">
        <v>261</v>
      </c>
      <c r="Y72" s="267" t="s">
        <v>127</v>
      </c>
      <c r="Z72" s="267" t="s">
        <v>27</v>
      </c>
      <c r="AA72" s="237" t="s">
        <v>238</v>
      </c>
      <c r="AB72" s="235" t="s">
        <v>256</v>
      </c>
      <c r="AC72" s="237">
        <v>45496</v>
      </c>
      <c r="AD72" s="61" t="s">
        <v>232</v>
      </c>
      <c r="AE72" s="61" t="s">
        <v>274</v>
      </c>
      <c r="AF72" s="61">
        <f>V72-U72</f>
        <v>119</v>
      </c>
      <c r="AG72" s="61">
        <f>M72-L72</f>
        <v>68</v>
      </c>
      <c r="AH72" s="61" t="s">
        <v>50</v>
      </c>
    </row>
    <row r="73" spans="1:34" ht="180.75" thickBot="1" x14ac:dyDescent="0.3">
      <c r="A73" s="202">
        <v>69</v>
      </c>
      <c r="B73" s="336">
        <v>30001365011982</v>
      </c>
      <c r="C73" s="54">
        <v>7</v>
      </c>
      <c r="D73" s="55" t="s">
        <v>128</v>
      </c>
      <c r="E73" s="56" t="s">
        <v>22</v>
      </c>
      <c r="F73" s="57">
        <v>500</v>
      </c>
      <c r="G73" s="58">
        <v>400</v>
      </c>
      <c r="H73" s="58">
        <v>100</v>
      </c>
      <c r="I73" s="57">
        <v>10</v>
      </c>
      <c r="J73" s="182">
        <v>2023</v>
      </c>
      <c r="K73" s="59">
        <v>45309</v>
      </c>
      <c r="L73" s="59">
        <v>45491</v>
      </c>
      <c r="M73" s="59">
        <v>45618</v>
      </c>
      <c r="N73" s="89">
        <v>46022</v>
      </c>
      <c r="O73" s="103" t="s">
        <v>197</v>
      </c>
      <c r="P73" s="60" t="s">
        <v>28</v>
      </c>
      <c r="Q73" s="307"/>
      <c r="R73" s="61" t="s">
        <v>24</v>
      </c>
      <c r="S73" s="61" t="s">
        <v>77</v>
      </c>
      <c r="T73" s="61" t="s">
        <v>22</v>
      </c>
      <c r="U73" s="267">
        <v>45309</v>
      </c>
      <c r="V73" s="267">
        <v>45491</v>
      </c>
      <c r="W73" s="90" t="s">
        <v>22</v>
      </c>
      <c r="X73" s="296" t="s">
        <v>326</v>
      </c>
      <c r="Y73" s="267" t="s">
        <v>129</v>
      </c>
      <c r="Z73" s="311" t="s">
        <v>211</v>
      </c>
      <c r="AA73" s="237" t="s">
        <v>237</v>
      </c>
      <c r="AB73" s="235" t="s">
        <v>245</v>
      </c>
      <c r="AC73" s="237">
        <v>45609</v>
      </c>
      <c r="AD73" s="303" t="s">
        <v>342</v>
      </c>
      <c r="AE73" s="154" t="s">
        <v>345</v>
      </c>
      <c r="AF73" s="61">
        <f>V73-U73</f>
        <v>182</v>
      </c>
      <c r="AG73" s="61">
        <f>M73-L73</f>
        <v>127</v>
      </c>
      <c r="AH73" s="61"/>
    </row>
    <row r="74" spans="1:34" s="48" customFormat="1" ht="30.75" thickBot="1" x14ac:dyDescent="0.3">
      <c r="A74" s="202">
        <v>70</v>
      </c>
      <c r="B74" s="283">
        <v>30003155012009</v>
      </c>
      <c r="C74" s="54">
        <v>7</v>
      </c>
      <c r="D74" s="55" t="s">
        <v>130</v>
      </c>
      <c r="E74" s="298" t="s">
        <v>22</v>
      </c>
      <c r="F74" s="238">
        <v>1730</v>
      </c>
      <c r="G74" s="239">
        <v>711</v>
      </c>
      <c r="H74" s="239">
        <v>1019</v>
      </c>
      <c r="I74" s="240">
        <v>2</v>
      </c>
      <c r="J74" s="241">
        <v>2016</v>
      </c>
      <c r="K74" s="242">
        <v>42074</v>
      </c>
      <c r="L74" s="242">
        <v>42432</v>
      </c>
      <c r="M74" s="242">
        <v>42465</v>
      </c>
      <c r="N74" s="256">
        <v>43861</v>
      </c>
      <c r="O74" s="248">
        <v>45688</v>
      </c>
      <c r="P74" s="60" t="s">
        <v>28</v>
      </c>
      <c r="Q74" s="60" t="s">
        <v>27</v>
      </c>
      <c r="R74" s="61" t="s">
        <v>24</v>
      </c>
      <c r="S74" s="61" t="s">
        <v>188</v>
      </c>
      <c r="T74" s="61" t="s">
        <v>22</v>
      </c>
      <c r="U74" s="288" t="s">
        <v>27</v>
      </c>
      <c r="V74" s="235" t="s">
        <v>27</v>
      </c>
      <c r="W74" s="90" t="s">
        <v>27</v>
      </c>
      <c r="X74" s="90"/>
      <c r="Y74" s="267" t="s">
        <v>27</v>
      </c>
      <c r="Z74" s="267" t="s">
        <v>27</v>
      </c>
      <c r="AA74" s="235" t="s">
        <v>27</v>
      </c>
      <c r="AB74" s="267" t="s">
        <v>27</v>
      </c>
      <c r="AC74" s="267" t="s">
        <v>27</v>
      </c>
      <c r="AD74" s="90" t="s">
        <v>297</v>
      </c>
      <c r="AE74" s="90" t="s">
        <v>296</v>
      </c>
      <c r="AF74" s="61">
        <f>L74-K74</f>
        <v>358</v>
      </c>
      <c r="AG74" s="61">
        <f>M74-L74</f>
        <v>33</v>
      </c>
      <c r="AH74" s="61" t="s">
        <v>192</v>
      </c>
    </row>
    <row r="75" spans="1:34" ht="16.5" thickBot="1" x14ac:dyDescent="0.3">
      <c r="A75" s="107"/>
      <c r="B75" s="108"/>
      <c r="C75" s="108"/>
      <c r="F75" s="111"/>
      <c r="G75" s="111"/>
      <c r="H75" s="111"/>
      <c r="I75" s="111"/>
      <c r="AF75" s="194"/>
      <c r="AG75" s="194"/>
    </row>
    <row r="76" spans="1:34" s="118" customFormat="1" ht="19.5" thickBot="1" x14ac:dyDescent="0.35">
      <c r="A76" s="113"/>
      <c r="B76" s="113"/>
      <c r="C76" s="389" t="s">
        <v>152</v>
      </c>
      <c r="D76" s="389"/>
      <c r="E76" s="114">
        <f>COUNTA(E5:E74)</f>
        <v>70</v>
      </c>
      <c r="F76" s="114">
        <f>SUM(F5:F74)</f>
        <v>269049</v>
      </c>
      <c r="G76" s="115">
        <f>SUM(G5:G74)</f>
        <v>158408</v>
      </c>
      <c r="H76" s="115">
        <f>SUM(H5:H74)</f>
        <v>101088</v>
      </c>
      <c r="I76" s="116">
        <f>SUM(I5:I74)</f>
        <v>34210</v>
      </c>
      <c r="J76" s="184"/>
      <c r="K76" s="117"/>
      <c r="L76" s="117"/>
      <c r="M76" s="384" t="s">
        <v>131</v>
      </c>
      <c r="N76" s="384"/>
      <c r="O76" s="384"/>
      <c r="P76" s="369"/>
      <c r="Q76" s="369"/>
      <c r="R76" s="114">
        <f>COUNTIF($R$5:$R$74,"vigente")</f>
        <v>53</v>
      </c>
      <c r="S76" s="117"/>
      <c r="T76" s="117"/>
      <c r="U76" s="117"/>
      <c r="V76" s="117"/>
      <c r="W76" s="297">
        <f>COUNTIF($X$5:$X$74,"SI")</f>
        <v>0</v>
      </c>
      <c r="X76" s="297">
        <f>COUNTIF($X$5:$X$74,"SI")</f>
        <v>0</v>
      </c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</row>
    <row r="77" spans="1:34" ht="16.5" thickBot="1" x14ac:dyDescent="0.3">
      <c r="F77" s="111"/>
      <c r="G77" s="111"/>
      <c r="H77" s="111"/>
      <c r="I77" s="111"/>
    </row>
    <row r="78" spans="1:34" ht="16.5" thickBot="1" x14ac:dyDescent="0.3">
      <c r="C78" s="380">
        <v>0</v>
      </c>
      <c r="D78" s="382" t="s">
        <v>140</v>
      </c>
      <c r="E78" s="167">
        <f>COUNTIF($C$5:$C$74,C78)</f>
        <v>8</v>
      </c>
      <c r="F78" s="168">
        <f>SUMIF($C$5:$C$74,C78,$F$5:F$74)</f>
        <v>4940</v>
      </c>
      <c r="G78" s="169">
        <f>SUMIF($C$5:$C$74,C78,$G$5:G$74)</f>
        <v>0</v>
      </c>
      <c r="H78" s="169">
        <f>SUMIF($C$5:$C$74,C78,$H$5:H$74)</f>
        <v>0</v>
      </c>
      <c r="I78" s="168">
        <f>SUMIF($C$5:$C$74,C78,$I$5:I$74)</f>
        <v>861</v>
      </c>
      <c r="J78" s="185"/>
    </row>
    <row r="79" spans="1:34" ht="16.5" thickBot="1" x14ac:dyDescent="0.3">
      <c r="C79" s="381"/>
      <c r="D79" s="383"/>
      <c r="E79" s="170">
        <f>E78/E95</f>
        <v>0.11428571428571428</v>
      </c>
      <c r="F79" s="170">
        <f>F78/F95</f>
        <v>1.8360967704767531E-2</v>
      </c>
      <c r="G79" s="170">
        <f>G78/G95</f>
        <v>0</v>
      </c>
      <c r="H79" s="170">
        <f>H78/H95</f>
        <v>0</v>
      </c>
      <c r="I79" s="170">
        <f>I78/I95</f>
        <v>2.516807950891552E-2</v>
      </c>
      <c r="J79" s="186"/>
      <c r="V79" s="112"/>
    </row>
    <row r="80" spans="1:34" ht="16.5" thickBot="1" x14ac:dyDescent="0.3">
      <c r="C80" s="376">
        <v>1</v>
      </c>
      <c r="D80" s="378" t="s">
        <v>132</v>
      </c>
      <c r="E80" s="171">
        <f>COUNTIF($C$5:$C$74,C80)</f>
        <v>16</v>
      </c>
      <c r="F80" s="172">
        <f>SUMIF($C$5:$C$74,C80,$F$5:F$74)</f>
        <v>4160</v>
      </c>
      <c r="G80" s="173">
        <f>SUMIF($C$5:$C$74,C80,$G$5:G$74)</f>
        <v>1007</v>
      </c>
      <c r="H80" s="173">
        <f>SUMIF($C$5:$C$74,C80,$H$5:H$74)</f>
        <v>510</v>
      </c>
      <c r="I80" s="172">
        <f>SUMIF($C$5:$C$74,C80,$I$5:I$74)</f>
        <v>390</v>
      </c>
      <c r="J80" s="187"/>
      <c r="R80" s="112"/>
      <c r="W80" s="110"/>
      <c r="X80" s="110"/>
      <c r="AD80" s="21"/>
      <c r="AE80" s="21"/>
      <c r="AF80" s="21"/>
      <c r="AG80" s="21"/>
      <c r="AH80" s="21"/>
    </row>
    <row r="81" spans="1:34" ht="16.5" thickBot="1" x14ac:dyDescent="0.3">
      <c r="C81" s="377"/>
      <c r="D81" s="379"/>
      <c r="E81" s="174">
        <f>E80/E95</f>
        <v>0.22857142857142856</v>
      </c>
      <c r="F81" s="174">
        <f>F80/F95</f>
        <v>1.546186754085687E-2</v>
      </c>
      <c r="G81" s="174">
        <f>G80/G95</f>
        <v>6.3570021716074943E-3</v>
      </c>
      <c r="H81" s="174">
        <f>H80/H95</f>
        <v>5.0451092117758788E-3</v>
      </c>
      <c r="I81" s="174">
        <f>I80/I95</f>
        <v>1.140017538731365E-2</v>
      </c>
      <c r="J81" s="188"/>
      <c r="R81" s="112"/>
      <c r="W81" s="110"/>
      <c r="X81" s="110"/>
      <c r="AD81" s="21"/>
      <c r="AE81" s="21"/>
      <c r="AF81" s="21"/>
      <c r="AG81" s="21"/>
      <c r="AH81" s="21"/>
    </row>
    <row r="82" spans="1:34" ht="16.5" thickBot="1" x14ac:dyDescent="0.3">
      <c r="C82" s="385">
        <v>2</v>
      </c>
      <c r="D82" s="387" t="s">
        <v>163</v>
      </c>
      <c r="E82" s="131">
        <f>COUNTIF($C$5:$C$74,C82)</f>
        <v>4</v>
      </c>
      <c r="F82" s="132">
        <f>SUMIF($C$5:$C$74,C82,$F$5:F$74)</f>
        <v>3820</v>
      </c>
      <c r="G82" s="133">
        <f>SUMIF($C$5:$C$74,C82,$G$5:G$74)</f>
        <v>1100</v>
      </c>
      <c r="H82" s="133">
        <f>SUMIF($C$5:$C$74,C82,$H$5:H$74)</f>
        <v>900</v>
      </c>
      <c r="I82" s="132">
        <f>SUMIF($C$5:$C$74,C82,$I$5:I$74)</f>
        <v>951</v>
      </c>
      <c r="J82" s="187"/>
      <c r="R82" s="112"/>
      <c r="W82" s="110"/>
      <c r="X82" s="110"/>
      <c r="AD82" s="21"/>
      <c r="AE82" s="21"/>
      <c r="AF82" s="21"/>
      <c r="AG82" s="21"/>
      <c r="AH82" s="21"/>
    </row>
    <row r="83" spans="1:34" ht="16.5" thickBot="1" x14ac:dyDescent="0.3">
      <c r="C83" s="386"/>
      <c r="D83" s="388"/>
      <c r="E83" s="134">
        <f>E82/E95</f>
        <v>5.7142857142857141E-2</v>
      </c>
      <c r="F83" s="134">
        <f>F82/F95</f>
        <v>1.4198157212998375E-2</v>
      </c>
      <c r="G83" s="134">
        <f>G82/G95</f>
        <v>6.9440937326397658E-3</v>
      </c>
      <c r="H83" s="134">
        <f>H82/H95</f>
        <v>8.9031339031339033E-3</v>
      </c>
      <c r="I83" s="134">
        <f>I82/I95</f>
        <v>2.7798889213680209E-2</v>
      </c>
      <c r="J83" s="189"/>
      <c r="R83" s="112"/>
      <c r="W83" s="110"/>
      <c r="X83" s="110"/>
      <c r="AD83" s="21"/>
      <c r="AE83" s="21"/>
      <c r="AF83" s="21"/>
      <c r="AG83" s="21"/>
      <c r="AH83" s="21"/>
    </row>
    <row r="84" spans="1:34" s="110" customFormat="1" ht="16.5" thickBot="1" x14ac:dyDescent="0.3">
      <c r="A84" s="119"/>
      <c r="B84" s="120"/>
      <c r="C84" s="372">
        <v>3</v>
      </c>
      <c r="D84" s="374" t="s">
        <v>162</v>
      </c>
      <c r="E84" s="125">
        <f>COUNTIF($C$5:$C$74,C84)</f>
        <v>5</v>
      </c>
      <c r="F84" s="126">
        <f>SUMIF($C$5:$C$74,C84,$F$5:F$74)</f>
        <v>48005</v>
      </c>
      <c r="G84" s="127">
        <f>SUMIF($C$5:$C$74,C84,$G$5:G$74)</f>
        <v>34870</v>
      </c>
      <c r="H84" s="127">
        <f>SUMIF($C$5:$C$74,C84,$H$5:H$74)</f>
        <v>13135</v>
      </c>
      <c r="I84" s="126">
        <f>SUMIF($C$5:$C$74,C84,$I$5:I$74)</f>
        <v>3422</v>
      </c>
      <c r="J84" s="187"/>
      <c r="P84" s="128"/>
      <c r="Q84" s="128"/>
      <c r="R84" s="112"/>
    </row>
    <row r="85" spans="1:34" s="110" customFormat="1" ht="16.5" thickBot="1" x14ac:dyDescent="0.3">
      <c r="A85" s="119"/>
      <c r="B85" s="120"/>
      <c r="C85" s="373"/>
      <c r="D85" s="375"/>
      <c r="E85" s="129">
        <f>E84/E95</f>
        <v>7.1428571428571425E-2</v>
      </c>
      <c r="F85" s="130">
        <f>F84/F95</f>
        <v>0.17842474790837357</v>
      </c>
      <c r="G85" s="130">
        <f>G84/G95</f>
        <v>0.22012777132468056</v>
      </c>
      <c r="H85" s="130">
        <f>H84/H95</f>
        <v>0.12993629313073757</v>
      </c>
      <c r="I85" s="130">
        <f>I84/I95</f>
        <v>0.10002923121894183</v>
      </c>
      <c r="J85" s="188"/>
      <c r="P85" s="128"/>
      <c r="Q85" s="128"/>
      <c r="R85" s="112"/>
    </row>
    <row r="86" spans="1:34" s="110" customFormat="1" ht="16.5" thickBot="1" x14ac:dyDescent="0.3">
      <c r="A86" s="119"/>
      <c r="B86" s="120"/>
      <c r="C86" s="394">
        <v>4</v>
      </c>
      <c r="D86" s="396" t="s">
        <v>161</v>
      </c>
      <c r="E86" s="121">
        <f>COUNTIF($C$5:$C$74,C86)</f>
        <v>4</v>
      </c>
      <c r="F86" s="122">
        <f>SUMIF($C$5:$C$74,C86,$F$5:F$74)</f>
        <v>31600</v>
      </c>
      <c r="G86" s="123">
        <f>SUMIF($C$5:$C$74,C86,$G$5:G$74)</f>
        <v>15070</v>
      </c>
      <c r="H86" s="123">
        <f>SUMIF($C$5:$C$74,C86,$H$5:H$74)</f>
        <v>16530</v>
      </c>
      <c r="I86" s="122">
        <f>SUMIF($C$5:$C$74,C86,$I$5:I$74)</f>
        <v>189</v>
      </c>
      <c r="J86" s="187"/>
      <c r="R86" s="112"/>
    </row>
    <row r="87" spans="1:34" s="110" customFormat="1" ht="16.5" thickBot="1" x14ac:dyDescent="0.3">
      <c r="A87" s="119"/>
      <c r="B87" s="120"/>
      <c r="C87" s="395"/>
      <c r="D87" s="397"/>
      <c r="E87" s="124">
        <f>E86/E95</f>
        <v>5.7142857142857141E-2</v>
      </c>
      <c r="F87" s="124">
        <f>F86/F95</f>
        <v>0.11745072458920122</v>
      </c>
      <c r="G87" s="124">
        <f>G86/G95</f>
        <v>9.5134084137164787E-2</v>
      </c>
      <c r="H87" s="124">
        <f>H86/H95</f>
        <v>0.16352089268755934</v>
      </c>
      <c r="I87" s="124">
        <f>I86/I95</f>
        <v>5.5247003800058458E-3</v>
      </c>
      <c r="J87" s="189"/>
      <c r="R87" s="112"/>
    </row>
    <row r="88" spans="1:34" s="110" customFormat="1" ht="16.5" thickBot="1" x14ac:dyDescent="0.3">
      <c r="A88" s="119"/>
      <c r="B88" s="120"/>
      <c r="C88" s="399">
        <v>5</v>
      </c>
      <c r="D88" s="401" t="s">
        <v>133</v>
      </c>
      <c r="E88" s="135">
        <f>COUNTIF($C$5:$C$74,C88)</f>
        <v>3</v>
      </c>
      <c r="F88" s="136">
        <f>SUMIF($C$5:$C$74,C88,$F$5:F$74)</f>
        <v>2525</v>
      </c>
      <c r="G88" s="137">
        <f>SUMIF($C$5:$C$74,C88,$G$5:G$74)</f>
        <v>1901</v>
      </c>
      <c r="H88" s="137">
        <f>SUMIF($C$5:$C$74,C88,$H$5:H$74)</f>
        <v>624</v>
      </c>
      <c r="I88" s="136">
        <f>SUMIF($C$5:$C$74,C88,$I$5:I$74)</f>
        <v>26</v>
      </c>
      <c r="J88" s="187"/>
      <c r="R88" s="112"/>
    </row>
    <row r="89" spans="1:34" s="110" customFormat="1" ht="16.5" thickBot="1" x14ac:dyDescent="0.3">
      <c r="A89" s="119"/>
      <c r="B89" s="120"/>
      <c r="C89" s="400"/>
      <c r="D89" s="402"/>
      <c r="E89" s="138">
        <f>E88/E95</f>
        <v>4.2857142857142858E-2</v>
      </c>
      <c r="F89" s="138">
        <f>F88/F95</f>
        <v>9.3849075818902873E-3</v>
      </c>
      <c r="G89" s="138">
        <f>G88/G95</f>
        <v>1.2000656532498358E-2</v>
      </c>
      <c r="H89" s="138">
        <f>H88/H95</f>
        <v>6.1728395061728392E-3</v>
      </c>
      <c r="I89" s="138">
        <f>I88/I95</f>
        <v>7.6001169248757672E-4</v>
      </c>
      <c r="J89" s="189"/>
      <c r="R89" s="112"/>
    </row>
    <row r="90" spans="1:34" s="110" customFormat="1" ht="16.5" thickBot="1" x14ac:dyDescent="0.3">
      <c r="A90" s="119"/>
      <c r="B90" s="120"/>
      <c r="C90" s="403">
        <v>6</v>
      </c>
      <c r="D90" s="405" t="s">
        <v>195</v>
      </c>
      <c r="E90" s="139">
        <f>COUNTIF($C$5:$C$74,C90)</f>
        <v>10</v>
      </c>
      <c r="F90" s="140">
        <f>SUMIF($C$5:$C$74,C90,$F$5:F$74)</f>
        <v>69383</v>
      </c>
      <c r="G90" s="141">
        <f>SUMIF($C$5:$C$74,C90,$G$5:G$74)</f>
        <v>42443</v>
      </c>
      <c r="H90" s="141">
        <f>SUMIF($C$5:$C$74,C90,$H$5:H$74)</f>
        <v>26940</v>
      </c>
      <c r="I90" s="140">
        <f>SUMIF($C$5:$C$74,C90,$I$5:I$74)</f>
        <v>3307</v>
      </c>
      <c r="J90" s="187"/>
      <c r="P90" s="128"/>
      <c r="Q90" s="128"/>
      <c r="R90" s="112"/>
      <c r="S90" s="21"/>
      <c r="T90" s="21"/>
      <c r="U90" s="21"/>
      <c r="V90" s="21"/>
      <c r="W90" s="21"/>
      <c r="X90" s="21"/>
    </row>
    <row r="91" spans="1:34" s="110" customFormat="1" ht="16.5" thickBot="1" x14ac:dyDescent="0.3">
      <c r="A91" s="119"/>
      <c r="B91" s="120"/>
      <c r="C91" s="404"/>
      <c r="D91" s="406"/>
      <c r="E91" s="142">
        <f>E90/E95</f>
        <v>0.14285714285714285</v>
      </c>
      <c r="F91" s="142">
        <f>F90/F95</f>
        <v>0.25788239317001738</v>
      </c>
      <c r="G91" s="142">
        <f>G90/G95</f>
        <v>0.26793470026766325</v>
      </c>
      <c r="H91" s="142">
        <f>H90/H95</f>
        <v>0.26650047483380818</v>
      </c>
      <c r="I91" s="142">
        <f>I90/I95</f>
        <v>9.66676410406314E-2</v>
      </c>
      <c r="J91" s="189"/>
      <c r="P91" s="128"/>
      <c r="Q91" s="128"/>
      <c r="R91" s="112"/>
      <c r="S91" s="21"/>
      <c r="T91" s="21"/>
      <c r="U91" s="21"/>
      <c r="V91" s="21"/>
      <c r="W91" s="21"/>
      <c r="X91" s="21"/>
    </row>
    <row r="92" spans="1:34" s="110" customFormat="1" ht="16.5" thickBot="1" x14ac:dyDescent="0.3">
      <c r="A92" s="119"/>
      <c r="B92" s="120"/>
      <c r="C92" s="407">
        <v>7</v>
      </c>
      <c r="D92" s="409" t="s">
        <v>196</v>
      </c>
      <c r="E92" s="143">
        <f>COUNTIF($C$5:$C$74,C92)</f>
        <v>20</v>
      </c>
      <c r="F92" s="144">
        <f>SUMIF($C$5:$C$74,C92,$F$5:F$74)</f>
        <v>104616</v>
      </c>
      <c r="G92" s="145">
        <f>SUMIF($C$5:$C$74,C92,$G$5:G$74)</f>
        <v>62017</v>
      </c>
      <c r="H92" s="145">
        <f>SUMIF($C$5:$C$74,C92,$H$5:H$74)</f>
        <v>42449</v>
      </c>
      <c r="I92" s="144">
        <f>SUMIF($C$5:$C$74,C92,$I$5:I$74)</f>
        <v>25064</v>
      </c>
      <c r="J92" s="187"/>
      <c r="K92" s="128"/>
      <c r="P92" s="128"/>
      <c r="Q92" s="128"/>
      <c r="R92" s="112"/>
    </row>
    <row r="93" spans="1:34" s="110" customFormat="1" ht="16.5" thickBot="1" x14ac:dyDescent="0.3">
      <c r="A93" s="119"/>
      <c r="B93" s="120"/>
      <c r="C93" s="408"/>
      <c r="D93" s="410"/>
      <c r="E93" s="146">
        <f>E92/E95</f>
        <v>0.2857142857142857</v>
      </c>
      <c r="F93" s="147">
        <f>F92/F95</f>
        <v>0.38883623429189479</v>
      </c>
      <c r="G93" s="147">
        <f>G92/G95</f>
        <v>0.39150169183374578</v>
      </c>
      <c r="H93" s="147">
        <f>H92/H95</f>
        <v>0.4199212567268123</v>
      </c>
      <c r="I93" s="148">
        <f>I92/I95</f>
        <v>0.73265127155802401</v>
      </c>
      <c r="J93" s="189"/>
      <c r="K93" s="128"/>
      <c r="P93" s="128"/>
      <c r="Q93" s="128"/>
      <c r="R93" s="112"/>
    </row>
    <row r="94" spans="1:34" s="110" customFormat="1" ht="16.5" thickBot="1" x14ac:dyDescent="0.3">
      <c r="A94" s="119"/>
      <c r="B94" s="120"/>
      <c r="C94" s="120"/>
      <c r="D94" s="109"/>
      <c r="F94" s="111"/>
      <c r="G94" s="111"/>
      <c r="H94" s="111"/>
      <c r="I94" s="111"/>
      <c r="R94" s="112"/>
    </row>
    <row r="95" spans="1:34" s="110" customFormat="1" ht="19.5" thickBot="1" x14ac:dyDescent="0.3">
      <c r="A95" s="119"/>
      <c r="B95" s="120"/>
      <c r="C95" s="120"/>
      <c r="D95" s="398" t="s">
        <v>153</v>
      </c>
      <c r="E95" s="149">
        <f t="shared" ref="E95:I96" si="0">E78+E80+E82+E84+E86+E88+E90+E92</f>
        <v>70</v>
      </c>
      <c r="F95" s="149">
        <f t="shared" si="0"/>
        <v>269049</v>
      </c>
      <c r="G95" s="150">
        <f t="shared" si="0"/>
        <v>158408</v>
      </c>
      <c r="H95" s="150">
        <f t="shared" si="0"/>
        <v>101088</v>
      </c>
      <c r="I95" s="114">
        <f t="shared" si="0"/>
        <v>34210</v>
      </c>
      <c r="J95" s="184"/>
      <c r="R95" s="112"/>
    </row>
    <row r="96" spans="1:34" s="110" customFormat="1" ht="16.5" thickBot="1" x14ac:dyDescent="0.3">
      <c r="A96" s="119"/>
      <c r="B96" s="120"/>
      <c r="C96" s="120"/>
      <c r="D96" s="398"/>
      <c r="E96" s="151">
        <f t="shared" si="0"/>
        <v>0.99999999999999989</v>
      </c>
      <c r="F96" s="151">
        <f t="shared" si="0"/>
        <v>1</v>
      </c>
      <c r="G96" s="151">
        <f t="shared" si="0"/>
        <v>1</v>
      </c>
      <c r="H96" s="151">
        <f t="shared" si="0"/>
        <v>1</v>
      </c>
      <c r="I96" s="151">
        <f t="shared" si="0"/>
        <v>1</v>
      </c>
      <c r="J96" s="190"/>
      <c r="R96" s="112"/>
    </row>
    <row r="97" spans="1:29" s="110" customFormat="1" ht="16.5" thickBot="1" x14ac:dyDescent="0.3">
      <c r="A97" s="119"/>
      <c r="B97" s="120"/>
      <c r="C97" s="120"/>
      <c r="D97" s="109"/>
      <c r="F97" s="111"/>
      <c r="G97" s="111"/>
      <c r="H97" s="111"/>
      <c r="I97" s="111"/>
      <c r="W97" s="112"/>
      <c r="X97" s="112"/>
    </row>
    <row r="98" spans="1:29" ht="16.5" thickBot="1" x14ac:dyDescent="0.3">
      <c r="C98" s="376">
        <v>1</v>
      </c>
      <c r="D98" s="378" t="s">
        <v>132</v>
      </c>
      <c r="E98" s="171">
        <f>COUNTIF($C$5:$C$74,C98)</f>
        <v>16</v>
      </c>
      <c r="F98" s="172">
        <f>SUMIF($C$5:$C$74,C98,$F$5:F$74)</f>
        <v>4160</v>
      </c>
      <c r="G98" s="173">
        <f>SUMIF($C$5:$C$74,C98,$G$5:G$74)</f>
        <v>1007</v>
      </c>
      <c r="H98" s="173">
        <f>SUMIF($C$5:$C$74,C98,$H$5:H$74)</f>
        <v>510</v>
      </c>
      <c r="I98" s="172">
        <f>SUMIF($C$5:$C$74,C98,$I$5:I$74)</f>
        <v>390</v>
      </c>
      <c r="J98" s="187"/>
    </row>
    <row r="99" spans="1:29" ht="16.5" thickBot="1" x14ac:dyDescent="0.3">
      <c r="C99" s="377"/>
      <c r="D99" s="379"/>
      <c r="E99" s="174">
        <f>E98/E113</f>
        <v>0.25806451612903225</v>
      </c>
      <c r="F99" s="174">
        <f>F98/F113</f>
        <v>1.5751072473864956E-2</v>
      </c>
      <c r="G99" s="174">
        <f>G98/G113</f>
        <v>6.3570021716074943E-3</v>
      </c>
      <c r="H99" s="174">
        <f>H98/H113</f>
        <v>5.0451092117758788E-3</v>
      </c>
      <c r="I99" s="174">
        <f>I98/I113</f>
        <v>1.1694503583315842E-2</v>
      </c>
      <c r="J99" s="188"/>
    </row>
    <row r="100" spans="1:29" ht="16.5" thickBot="1" x14ac:dyDescent="0.3">
      <c r="C100" s="385">
        <v>2</v>
      </c>
      <c r="D100" s="387" t="s">
        <v>163</v>
      </c>
      <c r="E100" s="131">
        <f>COUNTIF($C$5:$C$74,C100)</f>
        <v>4</v>
      </c>
      <c r="F100" s="132">
        <f>SUMIF($C$5:$C$74,C100,$F$5:F$74)</f>
        <v>3820</v>
      </c>
      <c r="G100" s="133">
        <f>SUMIF($C$5:$C$74,C100,$G$5:G$74)</f>
        <v>1100</v>
      </c>
      <c r="H100" s="133">
        <f>SUMIF($C$5:$C$74,C100,$H$5:H$74)</f>
        <v>900</v>
      </c>
      <c r="I100" s="132">
        <f>SUMIF($C$5:$C$74,C100,$I$5:I$74)</f>
        <v>951</v>
      </c>
      <c r="J100" s="187"/>
    </row>
    <row r="101" spans="1:29" ht="16.5" thickBot="1" x14ac:dyDescent="0.3">
      <c r="C101" s="386"/>
      <c r="D101" s="388"/>
      <c r="E101" s="134">
        <f>E100/E113</f>
        <v>6.4516129032258063E-2</v>
      </c>
      <c r="F101" s="134">
        <f>F100/F113</f>
        <v>1.4463725204366378E-2</v>
      </c>
      <c r="G101" s="134">
        <f>G100/G113</f>
        <v>6.9440937326397658E-3</v>
      </c>
      <c r="H101" s="134">
        <f>H100/H113</f>
        <v>8.9031339031339033E-3</v>
      </c>
      <c r="I101" s="134">
        <f>I100/I113</f>
        <v>2.8516597199316322E-2</v>
      </c>
      <c r="J101" s="189"/>
    </row>
    <row r="102" spans="1:29" s="110" customFormat="1" ht="16.5" thickBot="1" x14ac:dyDescent="0.3">
      <c r="A102" s="119"/>
      <c r="B102" s="120"/>
      <c r="C102" s="372">
        <v>3</v>
      </c>
      <c r="D102" s="374" t="s">
        <v>162</v>
      </c>
      <c r="E102" s="125">
        <f>COUNTIF($C$5:$C$74,C102)</f>
        <v>5</v>
      </c>
      <c r="F102" s="126">
        <f>SUMIF($C$5:$C$74,C102,$F$5:F$74)</f>
        <v>48005</v>
      </c>
      <c r="G102" s="127">
        <f>SUMIF($C$5:$C$74,C102,$G$5:G$74)</f>
        <v>34870</v>
      </c>
      <c r="H102" s="127">
        <f>SUMIF($C$5:$C$74,C102,$H$5:H$74)</f>
        <v>13135</v>
      </c>
      <c r="I102" s="126">
        <f>SUMIF($C$5:$C$74,C102,$I$5:I$74)</f>
        <v>3422</v>
      </c>
      <c r="J102" s="187"/>
      <c r="K102" s="128"/>
      <c r="L102" s="128"/>
      <c r="M102" s="128"/>
      <c r="U102" s="128"/>
      <c r="V102" s="128"/>
      <c r="W102" s="112"/>
      <c r="X102" s="112"/>
    </row>
    <row r="103" spans="1:29" s="110" customFormat="1" ht="16.5" thickBot="1" x14ac:dyDescent="0.3">
      <c r="A103" s="119"/>
      <c r="B103" s="120"/>
      <c r="C103" s="373"/>
      <c r="D103" s="375"/>
      <c r="E103" s="129">
        <f>E102/E113</f>
        <v>8.0645161290322578E-2</v>
      </c>
      <c r="F103" s="130">
        <f>F102/F113</f>
        <v>0.18176207550670367</v>
      </c>
      <c r="G103" s="130">
        <f>G102/G113</f>
        <v>0.22012777132468056</v>
      </c>
      <c r="H103" s="130">
        <f>H102/H113</f>
        <v>0.12993629313073757</v>
      </c>
      <c r="I103" s="130">
        <f>I102/I113</f>
        <v>0.10261177246694053</v>
      </c>
      <c r="J103" s="188"/>
      <c r="K103" s="128"/>
      <c r="L103" s="128"/>
      <c r="M103" s="128"/>
      <c r="U103" s="128"/>
      <c r="V103" s="128"/>
      <c r="W103" s="112"/>
      <c r="X103" s="112"/>
    </row>
    <row r="104" spans="1:29" s="110" customFormat="1" ht="16.5" thickBot="1" x14ac:dyDescent="0.3">
      <c r="A104" s="119"/>
      <c r="B104" s="120"/>
      <c r="C104" s="394">
        <v>4</v>
      </c>
      <c r="D104" s="396" t="s">
        <v>161</v>
      </c>
      <c r="E104" s="121">
        <f>COUNTIF($C$5:$C$74,C104)</f>
        <v>4</v>
      </c>
      <c r="F104" s="122">
        <f>SUMIF($C$5:$C$74,C104,$F$5:F$74)</f>
        <v>31600</v>
      </c>
      <c r="G104" s="123">
        <f>SUMIF($C$5:$C$74,C104,$G$5:G$74)</f>
        <v>15070</v>
      </c>
      <c r="H104" s="123">
        <f>SUMIF($C$5:$C$74,C104,$H$5:H$74)</f>
        <v>16530</v>
      </c>
      <c r="I104" s="122">
        <f>SUMIF($C$5:$C$74,C104,$I$5:I$74)</f>
        <v>189</v>
      </c>
      <c r="J104" s="187"/>
      <c r="W104" s="112"/>
      <c r="X104" s="112"/>
    </row>
    <row r="105" spans="1:29" s="110" customFormat="1" ht="16.5" thickBot="1" x14ac:dyDescent="0.3">
      <c r="A105" s="119"/>
      <c r="B105" s="120"/>
      <c r="C105" s="395"/>
      <c r="D105" s="397"/>
      <c r="E105" s="124">
        <f>E104/E113</f>
        <v>6.4516129032258063E-2</v>
      </c>
      <c r="F105" s="124">
        <f>F104/F113</f>
        <v>0.11964756975339727</v>
      </c>
      <c r="G105" s="124">
        <f>G104/G113</f>
        <v>9.5134084137164787E-2</v>
      </c>
      <c r="H105" s="124">
        <f>H104/H113</f>
        <v>0.16352089268755934</v>
      </c>
      <c r="I105" s="124">
        <f>I104/I113</f>
        <v>5.6673363519146001E-3</v>
      </c>
      <c r="J105" s="189"/>
      <c r="W105" s="112"/>
      <c r="X105" s="112"/>
    </row>
    <row r="106" spans="1:29" s="110" customFormat="1" ht="16.5" thickBot="1" x14ac:dyDescent="0.3">
      <c r="A106" s="119"/>
      <c r="B106" s="120"/>
      <c r="C106" s="399">
        <v>5</v>
      </c>
      <c r="D106" s="401" t="s">
        <v>133</v>
      </c>
      <c r="E106" s="135">
        <f>COUNTIF($C$5:$C$74,C106)</f>
        <v>3</v>
      </c>
      <c r="F106" s="136">
        <f>SUMIF($C$5:$C$74,C106,$F$5:F$74)</f>
        <v>2525</v>
      </c>
      <c r="G106" s="137">
        <f>SUMIF($C$5:$C$74,C106,$G$5:G$74)</f>
        <v>1901</v>
      </c>
      <c r="H106" s="137">
        <f>SUMIF($C$5:$C$74,C106,$H$5:H$74)</f>
        <v>624</v>
      </c>
      <c r="I106" s="136">
        <f>SUMIF($C$5:$C$74,C106,$I$5:I$74)</f>
        <v>26</v>
      </c>
      <c r="J106" s="187"/>
      <c r="W106" s="112"/>
      <c r="X106" s="112"/>
    </row>
    <row r="107" spans="1:29" s="110" customFormat="1" ht="16.5" thickBot="1" x14ac:dyDescent="0.3">
      <c r="A107" s="119"/>
      <c r="B107" s="120"/>
      <c r="C107" s="400"/>
      <c r="D107" s="402"/>
      <c r="E107" s="138">
        <f>E106/E113</f>
        <v>4.8387096774193547E-2</v>
      </c>
      <c r="F107" s="138">
        <f>F106/F113</f>
        <v>9.5604466337762053E-3</v>
      </c>
      <c r="G107" s="138">
        <f>G106/G113</f>
        <v>1.2000656532498358E-2</v>
      </c>
      <c r="H107" s="138">
        <f>H106/H113</f>
        <v>6.1728395061728392E-3</v>
      </c>
      <c r="I107" s="138">
        <f>I106/I113</f>
        <v>7.7963357222105608E-4</v>
      </c>
      <c r="J107" s="189"/>
      <c r="W107" s="112"/>
      <c r="X107" s="112"/>
    </row>
    <row r="108" spans="1:29" s="110" customFormat="1" ht="16.5" thickBot="1" x14ac:dyDescent="0.3">
      <c r="A108" s="119"/>
      <c r="B108" s="120"/>
      <c r="C108" s="403">
        <v>6</v>
      </c>
      <c r="D108" s="405" t="s">
        <v>195</v>
      </c>
      <c r="E108" s="139">
        <f>COUNTIF($C$5:$C$74,C108)</f>
        <v>10</v>
      </c>
      <c r="F108" s="140">
        <f>SUMIF($C$5:$C$74,C108,$F$5:F$74)</f>
        <v>69383</v>
      </c>
      <c r="G108" s="141">
        <f>SUMIF($C$5:$C$74,C108,$G$5:G$74)</f>
        <v>42443</v>
      </c>
      <c r="H108" s="141">
        <f>SUMIF($C$5:$C$74,C108,$H$5:H$74)</f>
        <v>26940</v>
      </c>
      <c r="I108" s="140">
        <f>SUMIF($C$5:$C$74,C108,$I$5:I$74)</f>
        <v>3307</v>
      </c>
      <c r="J108" s="187"/>
      <c r="K108" s="128"/>
      <c r="L108" s="128"/>
      <c r="M108" s="128"/>
      <c r="U108" s="128"/>
      <c r="V108" s="128"/>
      <c r="W108" s="112"/>
      <c r="X108" s="112"/>
      <c r="Y108" s="21"/>
      <c r="Z108" s="21"/>
      <c r="AA108" s="21"/>
      <c r="AB108" s="21"/>
      <c r="AC108" s="21"/>
    </row>
    <row r="109" spans="1:29" s="110" customFormat="1" ht="16.5" thickBot="1" x14ac:dyDescent="0.3">
      <c r="A109" s="119"/>
      <c r="B109" s="120"/>
      <c r="C109" s="404"/>
      <c r="D109" s="406"/>
      <c r="E109" s="142">
        <f>E108/E113</f>
        <v>0.16129032258064516</v>
      </c>
      <c r="F109" s="142">
        <f>F108/F113</f>
        <v>0.26270592823417604</v>
      </c>
      <c r="G109" s="142">
        <f>G108/G113</f>
        <v>0.26793470026766325</v>
      </c>
      <c r="H109" s="142">
        <f>H108/H113</f>
        <v>0.26650047483380818</v>
      </c>
      <c r="I109" s="142">
        <f>I108/I113</f>
        <v>9.9163393205193559E-2</v>
      </c>
      <c r="J109" s="189"/>
      <c r="K109" s="128"/>
      <c r="L109" s="128"/>
      <c r="M109" s="128"/>
      <c r="U109" s="128"/>
      <c r="V109" s="128"/>
      <c r="W109" s="112"/>
      <c r="X109" s="112"/>
      <c r="Y109" s="21"/>
      <c r="Z109" s="21"/>
      <c r="AA109" s="21"/>
      <c r="AB109" s="21"/>
      <c r="AC109" s="21"/>
    </row>
    <row r="110" spans="1:29" s="110" customFormat="1" ht="16.5" thickBot="1" x14ac:dyDescent="0.3">
      <c r="A110" s="119"/>
      <c r="B110" s="120"/>
      <c r="C110" s="407">
        <v>7</v>
      </c>
      <c r="D110" s="409" t="s">
        <v>196</v>
      </c>
      <c r="E110" s="143">
        <f>COUNTIF($C$5:$C$74,C110)</f>
        <v>20</v>
      </c>
      <c r="F110" s="144">
        <f>SUMIF($C$5:$C$74,C110,$F$5:F$74)</f>
        <v>104616</v>
      </c>
      <c r="G110" s="145">
        <f>SUMIF($C$5:$C$74,C110,$G$5:G$74)</f>
        <v>62017</v>
      </c>
      <c r="H110" s="145">
        <f>SUMIF($C$5:$C$74,C110,$H$5:H$74)</f>
        <v>42449</v>
      </c>
      <c r="I110" s="144">
        <f>SUMIF($C$5:$C$74,C110,$I$5:I$74)</f>
        <v>25064</v>
      </c>
      <c r="J110" s="187"/>
      <c r="K110" s="128"/>
      <c r="L110" s="128"/>
      <c r="M110" s="128"/>
      <c r="O110" s="128"/>
      <c r="P110" s="128"/>
      <c r="Q110" s="128"/>
      <c r="U110" s="128"/>
      <c r="V110" s="128"/>
      <c r="W110" s="112"/>
      <c r="X110" s="112"/>
    </row>
    <row r="111" spans="1:29" s="110" customFormat="1" ht="16.5" thickBot="1" x14ac:dyDescent="0.3">
      <c r="A111" s="119"/>
      <c r="B111" s="120"/>
      <c r="C111" s="408"/>
      <c r="D111" s="410"/>
      <c r="E111" s="146">
        <f>E110/E113</f>
        <v>0.32258064516129031</v>
      </c>
      <c r="F111" s="147">
        <f>F110/F113</f>
        <v>0.39610918219371549</v>
      </c>
      <c r="G111" s="147">
        <f>G110/G113</f>
        <v>0.39150169183374578</v>
      </c>
      <c r="H111" s="147">
        <f>H110/H113</f>
        <v>0.4199212567268123</v>
      </c>
      <c r="I111" s="148">
        <f>I110/I113</f>
        <v>0.75156676362109809</v>
      </c>
      <c r="J111" s="189"/>
      <c r="K111" s="128"/>
      <c r="L111" s="128"/>
      <c r="M111" s="128"/>
      <c r="O111" s="128"/>
      <c r="P111" s="128"/>
      <c r="Q111" s="128"/>
      <c r="U111" s="128"/>
      <c r="V111" s="128"/>
      <c r="W111" s="112"/>
      <c r="X111" s="112"/>
    </row>
    <row r="112" spans="1:29" s="110" customFormat="1" ht="16.5" thickBot="1" x14ac:dyDescent="0.3">
      <c r="A112" s="119"/>
      <c r="B112" s="120"/>
      <c r="C112" s="120"/>
      <c r="D112" s="109"/>
      <c r="F112" s="111"/>
      <c r="G112" s="111"/>
      <c r="H112" s="111"/>
      <c r="I112" s="111"/>
      <c r="W112" s="112"/>
      <c r="X112" s="112"/>
    </row>
    <row r="113" spans="1:29" s="110" customFormat="1" ht="19.5" thickBot="1" x14ac:dyDescent="0.3">
      <c r="A113" s="119"/>
      <c r="B113" s="120"/>
      <c r="C113" s="120"/>
      <c r="D113" s="398" t="s">
        <v>154</v>
      </c>
      <c r="E113" s="149">
        <f>E98+E100+E102+E104+E106+E108+E110</f>
        <v>62</v>
      </c>
      <c r="F113" s="149">
        <f t="shared" ref="F113:I113" si="1">F98+F100+F102+F104+F106+F108+F110</f>
        <v>264109</v>
      </c>
      <c r="G113" s="150">
        <f t="shared" si="1"/>
        <v>158408</v>
      </c>
      <c r="H113" s="150">
        <f t="shared" si="1"/>
        <v>101088</v>
      </c>
      <c r="I113" s="114">
        <f t="shared" si="1"/>
        <v>33349</v>
      </c>
      <c r="J113" s="184"/>
      <c r="W113" s="112"/>
      <c r="X113" s="112"/>
    </row>
    <row r="114" spans="1:29" s="110" customFormat="1" ht="16.5" thickBot="1" x14ac:dyDescent="0.3">
      <c r="A114" s="119"/>
      <c r="B114" s="120"/>
      <c r="C114" s="120"/>
      <c r="D114" s="398"/>
      <c r="E114" s="151">
        <f>E99+E101+E103+E105+E107+E109+E111</f>
        <v>1</v>
      </c>
      <c r="F114" s="151">
        <f>F99+F101+F103+F105+F107+F109+F111</f>
        <v>1</v>
      </c>
      <c r="G114" s="151">
        <f>G99+G101+G103+G105+G107+G109+G111</f>
        <v>1</v>
      </c>
      <c r="H114" s="151">
        <f>H99+H101+H103+H105+H107+H109+H111</f>
        <v>1</v>
      </c>
      <c r="I114" s="151">
        <f>I99+I101+I103+I105+I107+I109+I111</f>
        <v>1</v>
      </c>
      <c r="J114" s="190"/>
      <c r="W114" s="112"/>
      <c r="X114" s="112"/>
    </row>
    <row r="115" spans="1:29" s="110" customFormat="1" x14ac:dyDescent="0.25">
      <c r="A115" s="119"/>
      <c r="B115" s="120"/>
      <c r="C115" s="120"/>
      <c r="D115" s="109"/>
      <c r="W115" s="112"/>
      <c r="X115" s="112"/>
    </row>
    <row r="116" spans="1:29" s="110" customFormat="1" ht="16.5" thickBot="1" x14ac:dyDescent="0.3">
      <c r="A116" s="119"/>
      <c r="B116" s="120"/>
      <c r="C116" s="120"/>
      <c r="D116" s="109"/>
      <c r="F116" s="111"/>
      <c r="G116" s="111"/>
      <c r="H116" s="111"/>
      <c r="I116" s="111"/>
      <c r="W116" s="112"/>
      <c r="X116" s="112"/>
    </row>
    <row r="117" spans="1:29" ht="16.5" thickBot="1" x14ac:dyDescent="0.3">
      <c r="C117" s="385">
        <v>2</v>
      </c>
      <c r="D117" s="387" t="s">
        <v>163</v>
      </c>
      <c r="E117" s="131">
        <f>COUNTIF($C$5:$C$74,C117)</f>
        <v>4</v>
      </c>
      <c r="F117" s="132">
        <f>SUMIF($C$5:$C$74,C117,$F$5:F$74)</f>
        <v>3820</v>
      </c>
      <c r="G117" s="133">
        <f>SUMIF($C$5:$C$74,C117,$G$5:G$74)</f>
        <v>1100</v>
      </c>
      <c r="H117" s="133">
        <f>SUMIF($C$5:$C$74,C117,$H$5:H$74)</f>
        <v>900</v>
      </c>
      <c r="I117" s="132">
        <f>SUMIF($C$5:$C$74,C117,$I$5:I$74)</f>
        <v>951</v>
      </c>
      <c r="J117" s="187"/>
    </row>
    <row r="118" spans="1:29" ht="16.5" thickBot="1" x14ac:dyDescent="0.3">
      <c r="C118" s="386"/>
      <c r="D118" s="388"/>
      <c r="E118" s="134">
        <f>E117/E130</f>
        <v>8.6956521739130432E-2</v>
      </c>
      <c r="F118" s="134">
        <f>F117/F130</f>
        <v>1.4695190210387421E-2</v>
      </c>
      <c r="G118" s="134">
        <f>G117/G130</f>
        <v>6.9885197679811434E-3</v>
      </c>
      <c r="H118" s="134">
        <f>H117/H130</f>
        <v>8.9482789476823966E-3</v>
      </c>
      <c r="I118" s="134">
        <f>I117/I130</f>
        <v>2.8854030765496527E-2</v>
      </c>
      <c r="J118" s="189"/>
    </row>
    <row r="119" spans="1:29" s="110" customFormat="1" ht="16.5" thickBot="1" x14ac:dyDescent="0.3">
      <c r="A119" s="119"/>
      <c r="B119" s="120"/>
      <c r="C119" s="372">
        <v>3</v>
      </c>
      <c r="D119" s="374" t="s">
        <v>162</v>
      </c>
      <c r="E119" s="125">
        <f>COUNTIF($C$5:$C$74,C119)</f>
        <v>5</v>
      </c>
      <c r="F119" s="126">
        <f>SUMIF($C$5:$C$74,C119,$F$5:F$74)</f>
        <v>48005</v>
      </c>
      <c r="G119" s="127">
        <f>SUMIF($C$5:$C$74,C119,$G$5:G$74)</f>
        <v>34870</v>
      </c>
      <c r="H119" s="127">
        <f>SUMIF($C$5:$C$74,C119,$H$5:H$74)</f>
        <v>13135</v>
      </c>
      <c r="I119" s="126">
        <f>SUMIF($C$5:$C$74,C119,$I$5:I$74)</f>
        <v>3422</v>
      </c>
      <c r="J119" s="187"/>
      <c r="K119" s="128"/>
      <c r="L119" s="128"/>
      <c r="M119" s="128"/>
      <c r="U119" s="128"/>
      <c r="V119" s="128"/>
      <c r="W119" s="112"/>
      <c r="X119" s="112"/>
    </row>
    <row r="120" spans="1:29" s="110" customFormat="1" ht="16.5" thickBot="1" x14ac:dyDescent="0.3">
      <c r="A120" s="119"/>
      <c r="B120" s="120"/>
      <c r="C120" s="373"/>
      <c r="D120" s="375"/>
      <c r="E120" s="129">
        <f>E119/E130</f>
        <v>0.10869565217391304</v>
      </c>
      <c r="F120" s="130">
        <f>F119/F130</f>
        <v>0.18467083928001263</v>
      </c>
      <c r="G120" s="130">
        <f>G119/G130</f>
        <v>0.22153607664500224</v>
      </c>
      <c r="H120" s="130">
        <f>H119/H130</f>
        <v>0.13059515997534252</v>
      </c>
      <c r="I120" s="130">
        <f>I119/I130</f>
        <v>0.10382596559361632</v>
      </c>
      <c r="J120" s="188"/>
      <c r="K120" s="128"/>
      <c r="L120" s="128"/>
      <c r="M120" s="128"/>
      <c r="U120" s="128"/>
      <c r="V120" s="128"/>
      <c r="W120" s="112"/>
      <c r="X120" s="112"/>
    </row>
    <row r="121" spans="1:29" s="110" customFormat="1" ht="16.5" thickBot="1" x14ac:dyDescent="0.3">
      <c r="A121" s="119"/>
      <c r="B121" s="120"/>
      <c r="C121" s="394">
        <v>4</v>
      </c>
      <c r="D121" s="396" t="s">
        <v>161</v>
      </c>
      <c r="E121" s="121">
        <f>COUNTIF($C$5:$C$74,C121)</f>
        <v>4</v>
      </c>
      <c r="F121" s="122">
        <f>SUMIF($C$5:$C$74,C121,$F$5:F$74)</f>
        <v>31600</v>
      </c>
      <c r="G121" s="123">
        <f>SUMIF($C$5:$C$74,C121,$G$5:G$74)</f>
        <v>15070</v>
      </c>
      <c r="H121" s="123">
        <f>SUMIF($C$5:$C$74,C121,$H$5:H$74)</f>
        <v>16530</v>
      </c>
      <c r="I121" s="122">
        <f>SUMIF($C$5:$C$74,C121,$I$5:I$74)</f>
        <v>189</v>
      </c>
      <c r="J121" s="187"/>
      <c r="W121" s="112"/>
      <c r="X121" s="112"/>
    </row>
    <row r="122" spans="1:29" s="110" customFormat="1" ht="16.5" thickBot="1" x14ac:dyDescent="0.3">
      <c r="A122" s="119"/>
      <c r="B122" s="120"/>
      <c r="C122" s="395"/>
      <c r="D122" s="397"/>
      <c r="E122" s="124">
        <f>E121/E130</f>
        <v>8.6956521739130432E-2</v>
      </c>
      <c r="F122" s="124">
        <f>F121/F130</f>
        <v>0.12156230645241951</v>
      </c>
      <c r="G122" s="124">
        <f>G121/G130</f>
        <v>9.5742720821341665E-2</v>
      </c>
      <c r="H122" s="124">
        <f>H121/H130</f>
        <v>0.16435005667243333</v>
      </c>
      <c r="I122" s="124">
        <f>I121/I130</f>
        <v>5.7343972814709182E-3</v>
      </c>
      <c r="J122" s="189"/>
      <c r="W122" s="112"/>
      <c r="X122" s="112"/>
    </row>
    <row r="123" spans="1:29" s="110" customFormat="1" ht="16.5" thickBot="1" x14ac:dyDescent="0.3">
      <c r="A123" s="119"/>
      <c r="B123" s="120"/>
      <c r="C123" s="399">
        <v>5</v>
      </c>
      <c r="D123" s="401" t="s">
        <v>133</v>
      </c>
      <c r="E123" s="135">
        <f>COUNTIF($C$5:$C$74,C123)</f>
        <v>3</v>
      </c>
      <c r="F123" s="136">
        <f>SUMIF($C$5:$C$74,C123,$F$5:F$74)</f>
        <v>2525</v>
      </c>
      <c r="G123" s="137">
        <f>SUMIF($C$5:$C$74,C123,$G$5:G$74)</f>
        <v>1901</v>
      </c>
      <c r="H123" s="137">
        <f>SUMIF($C$5:$C$74,C123,$H$5:H$74)</f>
        <v>624</v>
      </c>
      <c r="I123" s="136">
        <f>SUMIF($C$5:$C$74,C123,$I$5:I$74)</f>
        <v>26</v>
      </c>
      <c r="J123" s="187"/>
      <c r="W123" s="112"/>
      <c r="X123" s="112"/>
    </row>
    <row r="124" spans="1:29" s="110" customFormat="1" ht="16.5" thickBot="1" x14ac:dyDescent="0.3">
      <c r="A124" s="119"/>
      <c r="B124" s="120"/>
      <c r="C124" s="400"/>
      <c r="D124" s="402"/>
      <c r="E124" s="138">
        <f>E123/E130</f>
        <v>6.5217391304347824E-2</v>
      </c>
      <c r="F124" s="138">
        <f>F123/F130</f>
        <v>9.7134437908974452E-3</v>
      </c>
      <c r="G124" s="138">
        <f>G123/G130</f>
        <v>1.2077432799029231E-2</v>
      </c>
      <c r="H124" s="138">
        <f>H123/H130</f>
        <v>6.2041400703931274E-3</v>
      </c>
      <c r="I124" s="138">
        <f>I123/I130</f>
        <v>7.8885888528171363E-4</v>
      </c>
      <c r="J124" s="189"/>
      <c r="W124" s="112"/>
      <c r="X124" s="112"/>
    </row>
    <row r="125" spans="1:29" s="110" customFormat="1" ht="16.5" thickBot="1" x14ac:dyDescent="0.3">
      <c r="A125" s="119"/>
      <c r="B125" s="120"/>
      <c r="C125" s="403">
        <v>6</v>
      </c>
      <c r="D125" s="405" t="s">
        <v>195</v>
      </c>
      <c r="E125" s="139">
        <f>COUNTIF($C$5:$C$74,C125)</f>
        <v>10</v>
      </c>
      <c r="F125" s="140">
        <f>SUMIF($C$5:$C$74,C125,$F$5:F$74)</f>
        <v>69383</v>
      </c>
      <c r="G125" s="141">
        <f>SUMIF($C$5:$C$74,C125,$G$5:G$74)</f>
        <v>42443</v>
      </c>
      <c r="H125" s="141">
        <f>SUMIF($C$5:$C$74,C125,$H$5:H$74)</f>
        <v>26940</v>
      </c>
      <c r="I125" s="140">
        <f>SUMIF($C$5:$C$74,C125,$I$5:I$74)</f>
        <v>3307</v>
      </c>
      <c r="J125" s="187"/>
      <c r="K125" s="128"/>
      <c r="L125" s="128"/>
      <c r="M125" s="128"/>
      <c r="U125" s="128"/>
      <c r="V125" s="128"/>
      <c r="W125" s="112"/>
      <c r="X125" s="112"/>
      <c r="Y125" s="21"/>
      <c r="Z125" s="21"/>
      <c r="AA125" s="21"/>
      <c r="AB125" s="21"/>
      <c r="AC125" s="21"/>
    </row>
    <row r="126" spans="1:29" s="110" customFormat="1" ht="16.5" thickBot="1" x14ac:dyDescent="0.3">
      <c r="A126" s="119"/>
      <c r="B126" s="120"/>
      <c r="C126" s="404"/>
      <c r="D126" s="406"/>
      <c r="E126" s="142">
        <f>E125/E130</f>
        <v>0.21739130434782608</v>
      </c>
      <c r="F126" s="142">
        <f>F125/F130</f>
        <v>0.26691004774013366</v>
      </c>
      <c r="G126" s="142">
        <f>G125/G130</f>
        <v>0.26964885864765792</v>
      </c>
      <c r="H126" s="142">
        <f>H125/H130</f>
        <v>0.26785181650062639</v>
      </c>
      <c r="I126" s="142">
        <f>I125/I130</f>
        <v>0.10033678206256258</v>
      </c>
      <c r="J126" s="189"/>
      <c r="K126" s="128"/>
      <c r="L126" s="128"/>
      <c r="M126" s="128"/>
      <c r="U126" s="128"/>
      <c r="V126" s="128"/>
      <c r="W126" s="112"/>
      <c r="X126" s="112"/>
      <c r="Y126" s="21"/>
      <c r="Z126" s="21"/>
      <c r="AA126" s="21"/>
      <c r="AB126" s="21"/>
      <c r="AC126" s="21"/>
    </row>
    <row r="127" spans="1:29" s="110" customFormat="1" ht="16.5" thickBot="1" x14ac:dyDescent="0.3">
      <c r="A127" s="119"/>
      <c r="B127" s="120"/>
      <c r="C127" s="407">
        <v>7</v>
      </c>
      <c r="D127" s="409" t="s">
        <v>196</v>
      </c>
      <c r="E127" s="143">
        <f>COUNTIF($C$5:$C$74,C127)</f>
        <v>20</v>
      </c>
      <c r="F127" s="144">
        <f>SUMIF($C$5:$C$74,C127,$F$5:F$74)</f>
        <v>104616</v>
      </c>
      <c r="G127" s="145">
        <f>SUMIF($C$5:$C$74,C127,$G$5:G$74)</f>
        <v>62017</v>
      </c>
      <c r="H127" s="145">
        <f>SUMIF($C$5:$C$74,C127,$H$5:H$74)</f>
        <v>42449</v>
      </c>
      <c r="I127" s="144">
        <f>SUMIF($C$5:$C$74,C127,$I$5:I$74)</f>
        <v>25064</v>
      </c>
      <c r="J127" s="187"/>
      <c r="K127" s="128"/>
      <c r="L127" s="128"/>
      <c r="M127" s="128"/>
      <c r="O127" s="128"/>
      <c r="P127" s="128"/>
      <c r="Q127" s="128"/>
      <c r="U127" s="128"/>
      <c r="V127" s="128"/>
      <c r="W127" s="112"/>
      <c r="X127" s="112"/>
    </row>
    <row r="128" spans="1:29" s="110" customFormat="1" ht="16.5" thickBot="1" x14ac:dyDescent="0.3">
      <c r="A128" s="119"/>
      <c r="B128" s="120"/>
      <c r="C128" s="408"/>
      <c r="D128" s="410"/>
      <c r="E128" s="146">
        <f>E127/E130</f>
        <v>0.43478260869565216</v>
      </c>
      <c r="F128" s="147">
        <f>F127/F130</f>
        <v>0.40244817252614934</v>
      </c>
      <c r="G128" s="147">
        <f>G127/G130</f>
        <v>0.39400639131898779</v>
      </c>
      <c r="H128" s="147">
        <f>H127/H130</f>
        <v>0.42205054783352225</v>
      </c>
      <c r="I128" s="148">
        <f>I127/I130</f>
        <v>0.7604599654115719</v>
      </c>
      <c r="J128" s="189"/>
      <c r="K128" s="128"/>
      <c r="L128" s="128"/>
      <c r="M128" s="128"/>
      <c r="O128" s="128"/>
      <c r="P128" s="128"/>
      <c r="Q128" s="128"/>
      <c r="U128" s="128"/>
      <c r="V128" s="128"/>
      <c r="W128" s="112"/>
      <c r="X128" s="112"/>
    </row>
    <row r="129" spans="1:24" s="110" customFormat="1" ht="16.5" thickBot="1" x14ac:dyDescent="0.3">
      <c r="A129" s="119"/>
      <c r="B129" s="120"/>
      <c r="C129" s="120"/>
      <c r="D129" s="109"/>
      <c r="F129" s="111"/>
      <c r="G129" s="111"/>
      <c r="H129" s="111"/>
      <c r="I129" s="111"/>
      <c r="W129" s="112"/>
      <c r="X129" s="112"/>
    </row>
    <row r="130" spans="1:24" s="110" customFormat="1" ht="19.5" thickBot="1" x14ac:dyDescent="0.3">
      <c r="A130" s="119"/>
      <c r="B130" s="120"/>
      <c r="C130" s="120"/>
      <c r="D130" s="398" t="s">
        <v>155</v>
      </c>
      <c r="E130" s="149">
        <f>E117+E119+E121+E123+E125+E127</f>
        <v>46</v>
      </c>
      <c r="F130" s="149">
        <f t="shared" ref="F130:I130" si="2">F117+F119+F121+F123+F125+F127</f>
        <v>259949</v>
      </c>
      <c r="G130" s="150">
        <f t="shared" si="2"/>
        <v>157401</v>
      </c>
      <c r="H130" s="150">
        <f t="shared" si="2"/>
        <v>100578</v>
      </c>
      <c r="I130" s="114">
        <f t="shared" si="2"/>
        <v>32959</v>
      </c>
      <c r="J130" s="184"/>
      <c r="W130" s="112"/>
      <c r="X130" s="112"/>
    </row>
    <row r="131" spans="1:24" s="110" customFormat="1" ht="16.5" thickBot="1" x14ac:dyDescent="0.3">
      <c r="A131" s="119"/>
      <c r="B131" s="120"/>
      <c r="C131" s="120"/>
      <c r="D131" s="398"/>
      <c r="E131" s="151">
        <f>E118+E120+E122+E124+E126+E128</f>
        <v>1</v>
      </c>
      <c r="F131" s="151">
        <f>+F118+F120+F122+F124+F126+F128</f>
        <v>1</v>
      </c>
      <c r="G131" s="151">
        <f>G118+G120+G122+G124+G126+G128</f>
        <v>1</v>
      </c>
      <c r="H131" s="151">
        <f>H118+H120+H122+H124+H126+H128</f>
        <v>1</v>
      </c>
      <c r="I131" s="151">
        <f>I118+I120+I122+I124+I126+I128</f>
        <v>1</v>
      </c>
      <c r="J131" s="190"/>
      <c r="W131" s="112"/>
      <c r="X131" s="112"/>
    </row>
    <row r="132" spans="1:24" s="110" customFormat="1" ht="16.5" thickBot="1" x14ac:dyDescent="0.3">
      <c r="A132" s="119"/>
      <c r="B132" s="120"/>
      <c r="C132" s="120"/>
      <c r="D132" s="109"/>
      <c r="F132" s="111"/>
      <c r="G132" s="111"/>
      <c r="H132" s="111"/>
      <c r="I132" s="111"/>
      <c r="W132" s="112"/>
      <c r="X132" s="112"/>
    </row>
    <row r="133" spans="1:24" s="110" customFormat="1" ht="19.5" thickBot="1" x14ac:dyDescent="0.35">
      <c r="A133" s="119"/>
      <c r="B133" s="120"/>
      <c r="C133" s="120"/>
      <c r="D133" s="152" t="s">
        <v>330</v>
      </c>
      <c r="F133" s="153">
        <v>683000</v>
      </c>
      <c r="W133" s="112"/>
      <c r="X133" s="112"/>
    </row>
    <row r="134" spans="1:24" s="110" customFormat="1" ht="19.5" thickBot="1" x14ac:dyDescent="0.35">
      <c r="A134" s="119"/>
      <c r="B134" s="120"/>
      <c r="C134" s="120"/>
      <c r="D134" s="152" t="s">
        <v>247</v>
      </c>
      <c r="F134" s="153">
        <v>671700</v>
      </c>
      <c r="W134" s="112"/>
      <c r="X134" s="112"/>
    </row>
    <row r="135" spans="1:24" s="110" customFormat="1" ht="19.5" thickBot="1" x14ac:dyDescent="0.35">
      <c r="A135" s="119"/>
      <c r="B135" s="120"/>
      <c r="C135" s="120"/>
      <c r="D135" s="152" t="s">
        <v>187</v>
      </c>
      <c r="F135" s="153">
        <v>674800</v>
      </c>
      <c r="W135" s="112"/>
      <c r="X135" s="112"/>
    </row>
    <row r="136" spans="1:24" s="110" customFormat="1" ht="19.5" thickBot="1" x14ac:dyDescent="0.35">
      <c r="A136" s="119"/>
      <c r="B136" s="120"/>
      <c r="C136" s="120"/>
      <c r="D136" s="152" t="s">
        <v>158</v>
      </c>
      <c r="F136" s="153">
        <v>671100</v>
      </c>
      <c r="W136" s="112"/>
      <c r="X136" s="112"/>
    </row>
    <row r="137" spans="1:24" s="110" customFormat="1" ht="19.5" thickBot="1" x14ac:dyDescent="0.35">
      <c r="A137" s="119"/>
      <c r="B137" s="120"/>
      <c r="C137" s="120"/>
      <c r="D137" s="152" t="s">
        <v>137</v>
      </c>
      <c r="F137" s="153">
        <v>664900</v>
      </c>
      <c r="W137" s="112"/>
      <c r="X137" s="112"/>
    </row>
    <row r="138" spans="1:24" s="110" customFormat="1" ht="19.5" thickBot="1" x14ac:dyDescent="0.35">
      <c r="A138" s="119"/>
      <c r="B138" s="120"/>
      <c r="C138" s="120"/>
      <c r="D138" s="152" t="s">
        <v>134</v>
      </c>
      <c r="F138" s="153">
        <v>649600</v>
      </c>
      <c r="W138" s="112"/>
      <c r="X138" s="112"/>
    </row>
    <row r="139" spans="1:24" s="110" customFormat="1" ht="19.5" thickBot="1" x14ac:dyDescent="0.35">
      <c r="A139" s="119"/>
      <c r="B139" s="120"/>
      <c r="C139" s="120"/>
      <c r="D139" s="152" t="s">
        <v>135</v>
      </c>
      <c r="F139" s="153">
        <v>657200</v>
      </c>
      <c r="W139" s="112"/>
      <c r="X139" s="112"/>
    </row>
  </sheetData>
  <autoFilter ref="A4:AH74">
    <sortState ref="A5:AH74">
      <sortCondition ref="C4:C74"/>
    </sortState>
  </autoFilter>
  <mergeCells count="50">
    <mergeCell ref="C127:C128"/>
    <mergeCell ref="D127:D128"/>
    <mergeCell ref="D130:D131"/>
    <mergeCell ref="C121:C122"/>
    <mergeCell ref="D121:D122"/>
    <mergeCell ref="C123:C124"/>
    <mergeCell ref="D123:D124"/>
    <mergeCell ref="C125:C126"/>
    <mergeCell ref="D125:D126"/>
    <mergeCell ref="C117:C118"/>
    <mergeCell ref="D117:D118"/>
    <mergeCell ref="C119:C120"/>
    <mergeCell ref="D119:D120"/>
    <mergeCell ref="C108:C109"/>
    <mergeCell ref="D108:D109"/>
    <mergeCell ref="C110:C111"/>
    <mergeCell ref="D110:D111"/>
    <mergeCell ref="D113:D114"/>
    <mergeCell ref="C102:C103"/>
    <mergeCell ref="D102:D103"/>
    <mergeCell ref="C104:C105"/>
    <mergeCell ref="D104:D105"/>
    <mergeCell ref="C106:C107"/>
    <mergeCell ref="D106:D107"/>
    <mergeCell ref="C98:C99"/>
    <mergeCell ref="D98:D99"/>
    <mergeCell ref="C100:C101"/>
    <mergeCell ref="D100:D101"/>
    <mergeCell ref="C86:C87"/>
    <mergeCell ref="D86:D87"/>
    <mergeCell ref="D95:D96"/>
    <mergeCell ref="C88:C89"/>
    <mergeCell ref="D88:D89"/>
    <mergeCell ref="C90:C91"/>
    <mergeCell ref="D90:D91"/>
    <mergeCell ref="C92:C93"/>
    <mergeCell ref="D92:D93"/>
    <mergeCell ref="A1:AH1"/>
    <mergeCell ref="C84:C85"/>
    <mergeCell ref="D84:D85"/>
    <mergeCell ref="C80:C81"/>
    <mergeCell ref="D80:D81"/>
    <mergeCell ref="C78:C79"/>
    <mergeCell ref="D78:D79"/>
    <mergeCell ref="M76:O76"/>
    <mergeCell ref="C82:C83"/>
    <mergeCell ref="D82:D83"/>
    <mergeCell ref="C76:D76"/>
    <mergeCell ref="B2:AH2"/>
    <mergeCell ref="A3:AH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34" fitToHeight="0" orientation="landscape" r:id="rId1"/>
  <headerFooter>
    <oddHeader>&amp;L&amp;"+,Normal"&amp;27&amp;F&amp;R&amp;27&amp;D  &amp;T</oddHeader>
    <oddFooter>&amp;L&amp;"+,Normal"&amp;12Autor: José Pedro Ródenas&amp;R&amp;N</oddFooter>
  </headerFooter>
  <rowBreaks count="1" manualBreakCount="1"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SITUACIÓN 2024</vt:lpstr>
      <vt:lpstr>'SITUACIÓN 2024'!Títulos_a_imprimir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Pedro</dc:creator>
  <cp:lastModifiedBy>Jose Pedro</cp:lastModifiedBy>
  <cp:lastPrinted>2024-10-24T11:11:25Z</cp:lastPrinted>
  <dcterms:created xsi:type="dcterms:W3CDTF">2023-09-08T09:12:06Z</dcterms:created>
  <dcterms:modified xsi:type="dcterms:W3CDTF">2024-12-02T13:08:55Z</dcterms:modified>
</cp:coreProperties>
</file>