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_uso\2024\Área DIRECCIÓN\Área NC RELACIONES LABORALES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2024'!$A$4:$AG$74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AF73" i="1"/>
  <c r="AE45" i="1" l="1"/>
  <c r="AF74" i="1" l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E74" i="1" l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F59" i="1"/>
  <c r="AE59" i="1"/>
  <c r="AF58" i="1"/>
  <c r="AE73" i="1" l="1"/>
  <c r="AE46" i="1"/>
  <c r="AE58" i="1"/>
  <c r="W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F48" i="1" l="1"/>
  <c r="AE48" i="1"/>
  <c r="AE44" i="1" l="1"/>
  <c r="AF55" i="1" l="1"/>
  <c r="AE55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<sst xmlns="http://schemas.openxmlformats.org/spreadsheetml/2006/main" count="1297" uniqueCount="303">
  <si>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</si>
  <si>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</si>
  <si>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</si>
  <si>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</si>
  <si>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</si>
  <si>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</si>
  <si>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</si>
  <si>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</si>
  <si>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</si>
  <si>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</si>
  <si>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</si>
  <si>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</si>
  <si>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</si>
  <si>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</si>
  <si>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</si>
  <si>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</si>
  <si>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</si>
  <si>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</si>
  <si>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</si>
  <si>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</si>
  <si>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</si>
  <si>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</si>
  <si>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</si>
  <si>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</si>
  <si>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</si>
  <si>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</si>
  <si>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</si>
  <si>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</si>
  <si>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</si>
  <si>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</si>
  <si>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</si>
  <si>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</si>
  <si>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</si>
  <si>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</si>
  <si>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</si>
  <si>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</si>
  <si>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</si>
  <si>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</si>
  <si>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</si>
  <si>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</si>
  <si>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</si>
  <si>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</si>
  <si>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</si>
  <si>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</si>
  <si>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</si>
  <si>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</si>
  <si>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</si>
  <si>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</si>
  <si>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</si>
  <si>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</si>
  <si>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</si>
  <si>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</si>
  <si>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</si>
  <si>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</si>
  <si>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</si>
  <si>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</si>
  <si>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</si>
  <si>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</si>
  <si>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</si>
  <si>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</si>
  <si>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</si>
  <si>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</si>
  <si>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</si>
  <si>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</si>
  <si>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</si>
  <si>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</si>
  <si>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</si>
  <si>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</si>
  <si>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</si>
  <si>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</si>
  <si>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</si>
  <si>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</si>
  <si>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</si>
  <si>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</si>
  <si>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</si>
  <si>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</si>
  <si>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</si>
  <si>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</si>
  <si>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</si>
  <si>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</si>
  <si>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</si>
  <si>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</si>
  <si>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</si>
  <si>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</si>
  <si>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</si>
  <si>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</si>
  <si>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</si>
  <si>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</si>
  <si>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</si>
  <si>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</si>
  <si>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</si>
  <si>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</si>
  <si>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</si>
  <si>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</si>
  <si>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</si>
  <si>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</si>
  <si>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</si>
  <si>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</si>
  <si>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</si>
  <si>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</si>
  <si>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</si>
  <si>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</si>
  <si>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</si>
  <si>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</si>
  <si>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</si>
  <si>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</si>
  <si>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</si>
  <si>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</si>
  <si>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</si>
  <si>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</si>
  <si>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</si>
  <si>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</si>
  <si>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</si>
  <si>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</si>
  <si>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</si>
  <si>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</si>
  <si>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</si>
  <si>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</si>
  <si>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</si>
  <si>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</si>
  <si>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</si>
  <si>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</si>
  <si>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</si>
  <si>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</si>
  <si>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</si>
  <si>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</si>
  <si>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</si>
  <si>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</si>
  <si>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</si>
  <si>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</si>
  <si>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</si>
  <si>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</si>
  <si>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</si>
  <si>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</si>
  <si>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</si>
  <si>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</si>
  <si>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</si>
  <si>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</si>
  <si>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</si>
  <si>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</si>
  <si>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</si>
  <si>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</si>
  <si>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</si>
  <si>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</si>
  <si>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</si>
  <si>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</si>
  <si>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</si>
  <si>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</si>
  <si>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</si>
  <si>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</si>
  <si>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</si>
  <si>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</si>
  <si>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</si>
  <si>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</si>
  <si>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</si>
  <si>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</si>
  <si>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 xml:space="preserve">Año inscripc. datos personas trab. REGCON </t>
  </si>
  <si>
    <t>SIN DATOS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</si>
  <si>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</si>
  <si>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</si>
  <si>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SIN NEGOCIACIÓN
ADHESIÓN A CONVENIOS ESTATALES DE CALZADO Y DE LA INDUSTRIA QUÍMICA Y DISOLUCIÓN DE LA UNIDAD DE NEGOCIACIÓN.</t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</si>
  <si>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</si>
  <si>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</si>
  <si>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</si>
  <si>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</si>
  <si>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</si>
  <si>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</si>
  <si>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</si>
  <si>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</si>
  <si>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NO
(No Legit.)</t>
  </si>
  <si>
    <t>NO
(Disolución)</t>
  </si>
  <si>
    <t>INE (OCUPADOS 2023-3T)</t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</si>
  <si>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</si>
  <si>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</si>
  <si>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</si>
  <si>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</si>
  <si>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</si>
  <si>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</si>
  <si>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</si>
  <si>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</si>
  <si>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</si>
  <si>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</si>
  <si>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</si>
  <si>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</si>
  <si>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</si>
  <si>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</si>
  <si>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</si>
  <si>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</si>
  <si>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</si>
  <si>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</si>
  <si>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</si>
  <si>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</si>
  <si>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</si>
  <si>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</si>
  <si>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</si>
  <si>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</si>
  <si>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</si>
  <si>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</si>
  <si>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2024-021-RN</t>
  </si>
  <si>
    <t>2024-022-RN</t>
  </si>
  <si>
    <t>2024-023-RN</t>
  </si>
  <si>
    <t>FIRMADO 29/1/2024 (OMAL)
PRESENTADO a REGISTRO el 31/1/2024 (nº 002600)</t>
  </si>
  <si>
    <t>INE (OCUPADOS 2023-4T)</t>
  </si>
  <si>
    <t>Prórroga</t>
  </si>
  <si>
    <t>2024-030-RN</t>
  </si>
  <si>
    <r>
      <rPr>
        <b/>
        <sz val="11"/>
        <rFont val="Calibri Light"/>
        <family val="2"/>
        <scheme val="major"/>
      </rPr>
      <t>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</si>
  <si>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</si>
  <si>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</si>
  <si>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</si>
  <si>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</si>
  <si>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</si>
  <si>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</si>
  <si>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</si>
  <si>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NP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</si>
  <si>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</si>
  <si>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</si>
  <si>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</si>
  <si>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</si>
  <si>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</si>
  <si>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</si>
  <si>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</si>
  <si>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</si>
  <si>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</si>
  <si>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</si>
  <si>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</si>
  <si>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t xml:space="preserve">2023-140-MN
2023-134-MN
2023-013-RN
2019-003-RN </t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</si>
  <si>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</si>
  <si>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</si>
  <si>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</si>
  <si>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t>A</t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</si>
  <si>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</si>
  <si>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r>
      <t>SI -</t>
    </r>
    <r>
      <rPr>
        <sz val="11"/>
        <rFont val="Calibri Light"/>
        <family val="2"/>
        <scheme val="major"/>
      </rPr>
      <t>SI</t>
    </r>
  </si>
  <si>
    <r>
      <rPr>
        <b/>
        <sz val="11"/>
        <color theme="9" tint="-0.499984740745262"/>
        <rFont val="Calibri Light"/>
        <family val="2"/>
        <scheme val="major"/>
      </rPr>
      <t>NEGOCIACIÓN PROMOCIONADA</t>
    </r>
    <r>
      <rPr>
        <b/>
        <sz val="11"/>
        <color rgb="FFFF0000"/>
        <rFont val="Calibri Light"/>
        <family val="2"/>
        <scheme val="major"/>
      </rPr>
      <t xml:space="preserve">
NEGOCIACIÓN NO INICIADA</t>
    </r>
  </si>
  <si>
    <t>2024-036-RN</t>
  </si>
  <si>
    <t>EN NEGOCIACIÓN (CN)</t>
  </si>
  <si>
    <t>2024-001-RN</t>
  </si>
  <si>
    <t>ACUERDO (CP)</t>
  </si>
  <si>
    <t>2024-029-RN</t>
  </si>
  <si>
    <t>2023-097-MC</t>
  </si>
  <si>
    <t xml:space="preserve">2024-043-MN
2024-009-RN </t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</si>
  <si>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</si>
  <si>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</si>
  <si>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t xml:space="preserve">2024-025-MN
2024-005-RN </t>
  </si>
  <si>
    <r>
      <t xml:space="preserve">
2023-025-MN 2023-005-RN
</t>
    </r>
    <r>
      <rPr>
        <b/>
        <sz val="11"/>
        <color theme="9" tint="-0.499984740745262"/>
        <rFont val="Calibri Light"/>
        <family val="2"/>
        <scheme val="major"/>
      </rPr>
      <t>2022-023-RN</t>
    </r>
    <r>
      <rPr>
        <sz val="11"/>
        <color theme="9" tint="-0.499984740745262"/>
        <rFont val="Calibri Light"/>
        <family val="2"/>
        <scheme val="major"/>
      </rPr>
      <t xml:space="preserve"> 2021-071-MN 2020-083-MN 2019-056-MC</t>
    </r>
    <r>
      <rPr>
        <b/>
        <sz val="11"/>
        <color theme="9" tint="-0.499984740745262"/>
        <rFont val="Calibri Light"/>
        <family val="2"/>
        <scheme val="major"/>
      </rPr>
      <t xml:space="preserve">  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</si>
  <si>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</si>
  <si>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</si>
  <si>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</si>
  <si>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</si>
  <si>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</si>
  <si>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</si>
  <si>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</si>
  <si>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</si>
  <si>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t>EN INTERPRETACIÓN (CP)</t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</si>
  <si>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</si>
  <si>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</si>
  <si>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</si>
  <si>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</si>
  <si>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</si>
  <si>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t>FIRMADO 30/04/2024
PRESENTADO a REGISTRO 06/05/2024 (nº 2691)</t>
  </si>
  <si>
    <t>FIRMADO 16/05/2024
PRESENTADO a REGISTRO 20/05/2024 (nº 2709)</t>
  </si>
  <si>
    <r>
      <rPr>
        <sz val="11"/>
        <color theme="9" tint="-0.499984740745262"/>
        <rFont val="Calibri Light"/>
        <family val="2"/>
        <scheme val="major"/>
      </rPr>
      <t>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</si>
  <si>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</si>
  <si>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t>2024-041-RN</t>
  </si>
  <si>
    <t>FIRMADO 16/1/2024
PRESENTADO a REGISTRO 18/04/2024 (nº)</t>
  </si>
  <si>
    <t>06/05/2024
12/03/2024
04/03/2024</t>
  </si>
  <si>
    <t>FIRMADO 22/03/2024
PRESENTADO a REGISTRO 09/04/2024 (nº 2659)</t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</si>
  <si>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</si>
  <si>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</si>
  <si>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r>
      <rPr>
        <b/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</si>
  <si>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t>2024-043-RN</t>
  </si>
  <si>
    <r>
      <rPr>
        <b/>
        <sz val="11"/>
        <color theme="9" tint="-0.499984740745262"/>
        <rFont val="Calibri Light"/>
        <family val="2"/>
        <scheme val="major"/>
      </rPr>
      <t>17/06/2024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24/05/2024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</si>
  <si>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t xml:space="preserve">FIRMADAS (TS) 17/06/2024
PRESENTADA A REGISTRO (TS) </t>
  </si>
  <si>
    <r>
      <t>COMUNIC. SUBSANACIÓN 22/04/2024</t>
    </r>
    <r>
      <rPr>
        <b/>
        <sz val="11"/>
        <color theme="9" tint="-0.499984740745262"/>
        <rFont val="Calibri Light"/>
        <family val="2"/>
        <scheme val="major"/>
      </rPr>
      <t xml:space="preserve">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</si>
  <si>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r>
      <rPr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</si>
  <si>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Personas trabajadoras
(REGCON)</t>
  </si>
  <si>
    <t>FIRMADO (CC) 
PRESENTADO a REGISTRO el (nº )
 FIRMADO (TS) el 02/11/2023
PRESENTADO a REGISTRO el (nº )</t>
  </si>
  <si>
    <r>
      <t xml:space="preserve">COMUNIC. SUBSANACIÓN (CC)
PENDIENTE REGISTRO
PENDIENTE PUBLICACIÓN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</si>
  <si>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</si>
  <si>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t xml:space="preserve">EN MEDIACIÓN (CN)
EN NEGOCIACIÓN (CN)
</t>
  </si>
  <si>
    <r>
      <t xml:space="preserve">11/09/2024
</t>
    </r>
    <r>
      <rPr>
        <b/>
        <sz val="11"/>
        <color theme="9" tint="-0.499984740745262"/>
        <rFont val="Calibri Light"/>
        <family val="2"/>
        <scheme val="major"/>
      </rPr>
      <t>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</si>
  <si>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r>
      <rPr>
        <b/>
        <sz val="11"/>
        <rFont val="Calibri Light"/>
        <family val="2"/>
        <scheme val="major"/>
      </rPr>
      <t>18/06/2024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06/06/2024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</si>
  <si>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18/07/2024
</t>
    </r>
    <r>
      <rPr>
        <sz val="11"/>
        <color theme="9" tint="-0.499984740745262"/>
        <rFont val="Calibri Light"/>
        <family val="2"/>
        <scheme val="major"/>
      </rPr>
      <t>12/07/2024
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</si>
  <si>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FIRMADO (OMAL) 09/04/2024
PRESENTADO a REGISTRO 05/06/2024 (nº 2720)</t>
  </si>
  <si>
    <t>INE (OCUPADOS 2024-1T)</t>
  </si>
  <si>
    <r>
      <rPr>
        <b/>
        <sz val="11"/>
        <color theme="9" tint="-0.499984740745262"/>
        <rFont val="Calibri Light"/>
        <family val="2"/>
        <scheme val="major"/>
      </rPr>
      <t>COMUNIC. SUBSANACIÓN 17/05/2024
SUBSANADO 13/06/2024
COMUNIC. SUBSANACIÓN 02/07/2024
SUBSANADO 15/07/2024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22/07/2024</t>
    </r>
    <r>
      <rPr>
        <b/>
        <sz val="11"/>
        <color rgb="FFFF0000"/>
        <rFont val="Calibri Light"/>
        <family val="2"/>
        <scheme val="major"/>
      </rPr>
      <t xml:space="preserve">
PENDIENTE PUBLICACIÓN</t>
    </r>
  </si>
  <si>
    <t>REGISTRADA (TS) 04/07/2024
PUBLICADAS (TS) 25/07/2024</t>
  </si>
  <si>
    <r>
      <rPr>
        <b/>
        <sz val="11"/>
        <color theme="9" tint="-0.499984740745262"/>
        <rFont val="Calibri Light"/>
        <family val="2"/>
        <scheme val="major"/>
      </rPr>
      <t>COMUNIC. SUBSANACIÓN 31/05/2024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SUBSANACIÓN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</si>
  <si>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r>
      <t>2024-070-MH</t>
    </r>
    <r>
      <rPr>
        <sz val="11"/>
        <color theme="9" tint="-0.499984740745262"/>
        <rFont val="Calibri Light"/>
        <family val="2"/>
        <scheme val="major"/>
      </rPr>
      <t xml:space="preserve">
2024-067-MH</t>
    </r>
    <r>
      <rPr>
        <b/>
        <sz val="11"/>
        <color theme="9" tint="-0.499984740745262"/>
        <rFont val="Calibri Light"/>
        <family val="2"/>
        <scheme val="major"/>
      </rPr>
      <t xml:space="preserve">
2024-035-RN
2024-034-RN
2024-033-RN
2024-032-RN
2024-031-RN
2024-012-RN
2024-007-RN</t>
    </r>
  </si>
  <si>
    <r>
      <rPr>
        <b/>
        <sz val="11"/>
        <color theme="9" tint="-0.499984740745262"/>
        <rFont val="Calibri Light"/>
        <family val="2"/>
        <scheme val="major"/>
      </rPr>
      <t>EN MEDIACIÓN HUELGA (CN)</t>
    </r>
    <r>
      <rPr>
        <b/>
        <sz val="11"/>
        <color rgb="FFFF0000"/>
        <rFont val="Calibri Light"/>
        <family val="2"/>
        <scheme val="major"/>
      </rPr>
      <t xml:space="preserve">
NEGOCIACIÓN BLOQUEADA</t>
    </r>
  </si>
  <si>
    <r>
      <t xml:space="preserve">
</t>
    </r>
    <r>
      <rPr>
        <b/>
        <sz val="11"/>
        <color theme="9" tint="-0.499984740745262"/>
        <rFont val="Calibri Light"/>
        <family val="2"/>
        <scheme val="major"/>
      </rPr>
      <t>COMUNIC. SUBSANACIÓN 08/07/2024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</si>
  <si>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t>PENDIENTE DE REGISTRO
PENDIENTE PUBLICACIÓN</t>
  </si>
  <si>
    <r>
      <rPr>
        <b/>
        <sz val="11"/>
        <color theme="9" tint="-0.499984740745262"/>
        <rFont val="Calibri Light"/>
        <family val="2"/>
        <scheme val="major"/>
      </rPr>
      <t>COMUNICAC. SUBSANACIÓN 03/06/2024</t>
    </r>
    <r>
      <rPr>
        <b/>
        <sz val="11"/>
        <color rgb="FFFF0000"/>
        <rFont val="Calibri Light"/>
        <family val="2"/>
        <scheme val="major"/>
      </rPr>
      <t xml:space="preserve">
SUBSANADO
</t>
    </r>
    <r>
      <rPr>
        <b/>
        <sz val="11"/>
        <color theme="9" tint="-0.499984740745262"/>
        <rFont val="Calibri Light"/>
        <family val="2"/>
        <scheme val="major"/>
      </rPr>
      <t>COMUNICAC. SUBSANACIÓN 06/06/2024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05/07/2024
PUBLICADO 23/07/2024</t>
    </r>
  </si>
  <si>
    <t>NEGOCIACIÓN SUSPENDIDA</t>
  </si>
  <si>
    <r>
      <rPr>
        <strike/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theme="9" tint="-0.499984740745262"/>
        <rFont val="Calibri Light"/>
        <family val="2"/>
        <scheme val="major"/>
      </rPr>
      <t xml:space="preserve">
24/07/2024
</t>
    </r>
    <r>
      <rPr>
        <strike/>
        <sz val="11"/>
        <color theme="9" tint="-0.499984740745262"/>
        <rFont val="Calibri Light"/>
        <family val="2"/>
        <scheme val="major"/>
      </rPr>
      <t>23/07/2024</t>
    </r>
    <r>
      <rPr>
        <b/>
        <sz val="11"/>
        <color theme="9" tint="-0.499984740745262"/>
        <rFont val="Calibri Light"/>
        <family val="2"/>
        <scheme val="major"/>
      </rPr>
      <t xml:space="preserve">
30/05/2024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</si>
  <si>
    <r>
      <rPr>
        <b/>
        <sz val="11"/>
        <color rgb="FFFF0000"/>
        <rFont val="Calibri Light"/>
        <family val="2"/>
        <scheme val="major"/>
      </rPr>
      <t>02/08/2024</t>
    </r>
    <r>
      <rPr>
        <b/>
        <sz val="11"/>
        <color theme="9" tint="-0.499984740745262"/>
        <rFont val="Calibri Light"/>
        <family val="2"/>
        <scheme val="major"/>
      </rPr>
      <t xml:space="preserve">
30/07/2024</t>
    </r>
    <r>
      <rPr>
        <sz val="11"/>
        <color theme="9" tint="-0.499984740745262"/>
        <rFont val="Calibri Light"/>
        <family val="2"/>
        <scheme val="major"/>
      </rPr>
      <t xml:space="preserve">
19/07/2024</t>
    </r>
    <r>
      <rPr>
        <b/>
        <sz val="11"/>
        <color theme="9" tint="-0.499984740745262"/>
        <rFont val="Calibri Light"/>
        <family val="2"/>
        <scheme val="major"/>
      </rPr>
      <t xml:space="preserve">
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01/03/2024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22/01/2024</t>
    </r>
  </si>
  <si>
    <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</si>
  <si>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11/07/2024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</si>
  <si>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rPr>
        <sz val="11"/>
        <color rgb="FFFF0000"/>
        <rFont val="Calibri Light"/>
        <family val="2"/>
        <scheme val="major"/>
      </rPr>
      <t>11/10/2024
27/09/2024</t>
    </r>
    <r>
      <rPr>
        <b/>
        <sz val="11"/>
        <color rgb="FFFF0000"/>
        <rFont val="Calibri Light"/>
        <family val="2"/>
        <scheme val="major"/>
      </rPr>
      <t xml:space="preserve">
13/09/2024</t>
    </r>
    <r>
      <rPr>
        <b/>
        <sz val="11"/>
        <color theme="9" tint="-0.499984740745262"/>
        <rFont val="Calibri Light"/>
        <family val="2"/>
        <scheme val="major"/>
      </rPr>
      <t xml:space="preserve">
14/06/2024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</si>
  <si>
    <r>
      <t xml:space="preserve">
EN MEDIACIÓN (CN)
</t>
    </r>
    <r>
      <rPr>
        <b/>
        <sz val="11"/>
        <color rgb="FFFF0000"/>
        <rFont val="Calibri Light"/>
        <family val="2"/>
        <scheme val="major"/>
      </rPr>
      <t>NEGOCIACIÓN BLOQUEADA</t>
    </r>
  </si>
  <si>
    <t>FIRMADO (OMAL) 18/07/2024
PRESENTADO a REGISTRO 22/07/2024 (nº 2760)</t>
  </si>
  <si>
    <r>
      <t xml:space="preserve">16/07/2024
</t>
    </r>
    <r>
      <rPr>
        <sz val="11"/>
        <rFont val="Calibri Light"/>
        <family val="2"/>
        <scheme val="major"/>
      </rPr>
      <t>09/07/2024
24/06/2024
30/05/2024
25/04/2024</t>
    </r>
    <r>
      <rPr>
        <b/>
        <sz val="11"/>
        <rFont val="Calibri Light"/>
        <family val="2"/>
        <scheme val="major"/>
      </rPr>
      <t xml:space="preserve">
16/04/2024</t>
    </r>
  </si>
  <si>
    <r>
      <t>11/07/2024</t>
    </r>
    <r>
      <rPr>
        <sz val="11"/>
        <rFont val="Calibri Light"/>
        <family val="2"/>
        <scheme val="major"/>
      </rPr>
      <t xml:space="preserve">
25/06/2024
18/06/2024
29/05/2024
07/05/2024
23/04/2024</t>
    </r>
    <r>
      <rPr>
        <b/>
        <sz val="11"/>
        <rFont val="Calibri Light"/>
        <family val="2"/>
        <scheme val="major"/>
      </rPr>
      <t xml:space="preserve">
09/04/2024</t>
    </r>
  </si>
  <si>
    <t>COMUNIC. SUBSANACIÓN
SUBSANACIÓN 15/03/2024
REGISTRADO 05/04/2024
PUBLICADO 20/04/2024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</si>
</sst>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5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1" xfId="0" applyNumberFormat="1" applyFont="1" applyFill="1" applyBorder="1" applyAlignment="1">
      <alignment horizontal="center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28" fillId="7" borderId="3" xfId="0" applyNumberFormat="1" applyFont="1" applyFill="1" applyBorder="1" applyAlignment="1">
      <alignment horizontal="right" vertical="center" wrapText="1"/>
    </xf>
    <xf numFmtId="3" fontId="29" fillId="7" borderId="3" xfId="0" applyNumberFormat="1" applyFont="1" applyFill="1" applyBorder="1" applyAlignment="1">
      <alignment horizontal="right" vertical="center" wrapText="1"/>
    </xf>
    <xf numFmtId="1" fontId="28" fillId="7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" fontId="4" fillId="10" borderId="1" xfId="2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3" fontId="20" fillId="10" borderId="3" xfId="0" applyNumberFormat="1" applyFont="1" applyFill="1" applyBorder="1" applyAlignment="1">
      <alignment horizontal="right" vertical="center" wrapText="1"/>
    </xf>
    <xf numFmtId="3" fontId="26" fillId="10" borderId="3" xfId="0" applyNumberFormat="1" applyFont="1" applyFill="1" applyBorder="1" applyAlignment="1">
      <alignment horizontal="right" vertical="center" wrapText="1"/>
    </xf>
    <xf numFmtId="1" fontId="20" fillId="10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14" fontId="10" fillId="10" borderId="2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14" fontId="32" fillId="7" borderId="3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3" fontId="16" fillId="7" borderId="3" xfId="0" applyNumberFormat="1" applyFont="1" applyFill="1" applyBorder="1" applyAlignment="1">
      <alignment horizontal="right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>
      <alignment horizontal="center" vertical="center" wrapText="1"/>
    </xf>
    <xf numFmtId="1" fontId="9" fillId="11" borderId="2" xfId="2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10" fillId="6" borderId="6" xfId="2" applyFont="1" applyFill="1" applyBorder="1" applyAlignment="1">
      <alignment horizontal="lef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right" vertical="center" wrapText="1"/>
    </xf>
    <xf numFmtId="3" fontId="16" fillId="10" borderId="3" xfId="0" applyNumberFormat="1" applyFont="1" applyFill="1" applyBorder="1" applyAlignment="1">
      <alignment horizontal="right" vertical="center" wrapText="1"/>
    </xf>
    <xf numFmtId="1" fontId="9" fillId="10" borderId="3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28" fillId="11" borderId="6" xfId="0" applyNumberFormat="1" applyFont="1" applyFill="1" applyBorder="1" applyAlignment="1">
      <alignment horizontal="right" vertical="center" wrapText="1"/>
    </xf>
    <xf numFmtId="3" fontId="29" fillId="11" borderId="6" xfId="0" applyNumberFormat="1" applyFont="1" applyFill="1" applyBorder="1" applyAlignment="1">
      <alignment horizontal="right" vertical="center" wrapText="1"/>
    </xf>
    <xf numFmtId="3" fontId="16" fillId="10" borderId="2" xfId="0" applyNumberFormat="1" applyFont="1" applyFill="1" applyBorder="1" applyAlignment="1">
      <alignment horizontal="right" vertical="center" wrapText="1"/>
    </xf>
    <xf numFmtId="3" fontId="9" fillId="10" borderId="2" xfId="0" applyNumberFormat="1" applyFont="1" applyFill="1" applyBorder="1" applyAlignment="1">
      <alignment horizontal="right" vertical="center" wrapText="1"/>
    </xf>
    <xf numFmtId="3" fontId="20" fillId="6" borderId="4" xfId="0" applyNumberFormat="1" applyFont="1" applyFill="1" applyBorder="1" applyAlignment="1">
      <alignment horizontal="right" vertical="center" wrapText="1"/>
    </xf>
    <xf numFmtId="1" fontId="28" fillId="6" borderId="6" xfId="0" applyNumberFormat="1" applyFont="1" applyFill="1" applyBorder="1" applyAlignment="1">
      <alignment horizontal="center" vertical="center" wrapText="1"/>
    </xf>
    <xf numFmtId="1" fontId="20" fillId="6" borderId="4" xfId="0" applyNumberFormat="1" applyFont="1" applyFill="1" applyBorder="1" applyAlignment="1">
      <alignment horizontal="center" vertical="center" wrapText="1"/>
    </xf>
    <xf numFmtId="14" fontId="10" fillId="6" borderId="6" xfId="0" applyNumberFormat="1" applyFont="1" applyFill="1" applyBorder="1" applyAlignment="1">
      <alignment horizontal="center" vertical="center" wrapText="1"/>
    </xf>
    <xf numFmtId="14" fontId="16" fillId="10" borderId="2" xfId="0" applyNumberFormat="1" applyFont="1" applyFill="1" applyBorder="1" applyAlignment="1">
      <alignment horizontal="center" vertical="center" wrapText="1"/>
    </xf>
    <xf numFmtId="14" fontId="26" fillId="6" borderId="2" xfId="0" applyNumberFormat="1" applyFont="1" applyFill="1" applyBorder="1" applyAlignment="1">
      <alignment horizontal="center" vertical="center" wrapText="1"/>
    </xf>
    <xf numFmtId="14" fontId="10" fillId="6" borderId="12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14" fontId="11" fillId="6" borderId="6" xfId="0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8"/>
  <sheetViews>
    <sheetView showGridLines="0" tabSelected="1" topLeftCell="N47" zoomScale="75" zoomScaleNormal="75" zoomScaleSheetLayoutView="25" workbookViewId="0">
      <selection activeCell="AD48" sqref="AD48"/>
    </sheetView>
  </sheetViews>
  <sheetFormatPr baseColWidth="10" defaultRowHeight="15.75" x14ac:dyDescent="0.25"/>
  <cols>
    <col min="1" max="1" width="4.5703125" style="121" customWidth="1"/>
    <col min="2" max="2" width="21" style="122" customWidth="1"/>
    <col min="3" max="3" width="9.42578125" style="122" customWidth="1"/>
    <col min="4" max="4" width="64.85546875" style="111" customWidth="1"/>
    <col min="5" max="5" width="14.140625" style="112" customWidth="1"/>
    <col min="6" max="6" width="14.5703125" style="112" customWidth="1"/>
    <col min="7" max="10" width="12.7109375" style="112" customWidth="1"/>
    <col min="11" max="11" width="15.42578125" style="112" customWidth="1"/>
    <col min="12" max="12" width="14" style="112" customWidth="1"/>
    <col min="13" max="13" width="14.28515625" style="112" customWidth="1"/>
    <col min="14" max="17" width="14.5703125" style="112" customWidth="1"/>
    <col min="18" max="18" width="12.42578125" style="112" customWidth="1"/>
    <col min="19" max="19" width="21.28515625" style="112" customWidth="1"/>
    <col min="20" max="20" width="11.28515625" style="112" customWidth="1"/>
    <col min="21" max="21" width="16.140625" style="112" customWidth="1"/>
    <col min="22" max="22" width="14.5703125" style="112" customWidth="1"/>
    <col min="23" max="23" width="13.85546875" style="114" customWidth="1"/>
    <col min="24" max="24" width="15.42578125" style="112" customWidth="1"/>
    <col min="25" max="25" width="14.5703125" style="112" customWidth="1"/>
    <col min="26" max="26" width="16.7109375" style="112" customWidth="1"/>
    <col min="27" max="27" width="14.28515625" style="112" customWidth="1"/>
    <col min="28" max="28" width="15" style="112" customWidth="1"/>
    <col min="29" max="29" width="33.85546875" style="112" customWidth="1"/>
    <col min="30" max="30" width="43.28515625" style="112" customWidth="1"/>
    <col min="31" max="31" width="14" style="112" customWidth="1"/>
    <col min="32" max="32" width="13.42578125" style="112" customWidth="1"/>
    <col min="33" max="33" width="14.28515625" style="112" customWidth="1"/>
    <col min="34" max="16384" width="11.42578125" style="21"/>
  </cols>
  <sheetData>
    <row r="1" spans="1:33" s="2" customFormat="1" ht="47.25" customHeight="1" thickBot="1" x14ac:dyDescent="0.3">
      <c r="A1" s="402" t="s">
        <v>210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</row>
    <row r="2" spans="1:33" s="2" customFormat="1" ht="36.75" customHeight="1" thickBot="1" x14ac:dyDescent="0.3">
      <c r="A2" s="265"/>
      <c r="B2" s="411" t="s">
        <v>0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</row>
    <row r="3" spans="1:33" s="2" customFormat="1" ht="21.75" customHeight="1" thickBot="1" x14ac:dyDescent="0.3">
      <c r="A3" s="412" t="s">
        <v>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4"/>
    </row>
    <row r="4" spans="1:33" s="48" customFormat="1" ht="90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274</v>
      </c>
      <c r="G4" s="7" t="s">
        <v>7</v>
      </c>
      <c r="H4" s="7" t="s">
        <v>8</v>
      </c>
      <c r="I4" s="6" t="s">
        <v>9</v>
      </c>
      <c r="J4" s="5" t="s">
        <v>156</v>
      </c>
      <c r="K4" s="5" t="s">
        <v>10</v>
      </c>
      <c r="L4" s="5" t="s">
        <v>11</v>
      </c>
      <c r="M4" s="5" t="s">
        <v>12</v>
      </c>
      <c r="N4" s="253" t="s">
        <v>13</v>
      </c>
      <c r="O4" s="6" t="s">
        <v>209</v>
      </c>
      <c r="P4" s="5" t="s">
        <v>14</v>
      </c>
      <c r="Q4" s="5" t="s">
        <v>145</v>
      </c>
      <c r="R4" s="6" t="s">
        <v>15</v>
      </c>
      <c r="S4" s="6" t="s">
        <v>16</v>
      </c>
      <c r="T4" s="6" t="s">
        <v>17</v>
      </c>
      <c r="U4" s="5" t="s">
        <v>18</v>
      </c>
      <c r="V4" s="5" t="s">
        <v>11</v>
      </c>
      <c r="W4" s="8" t="s">
        <v>19</v>
      </c>
      <c r="X4" s="9" t="s">
        <v>219</v>
      </c>
      <c r="Y4" s="9" t="s">
        <v>217</v>
      </c>
      <c r="Z4" s="9" t="s">
        <v>218</v>
      </c>
      <c r="AA4" s="9" t="s">
        <v>220</v>
      </c>
      <c r="AB4" s="9" t="s">
        <v>221</v>
      </c>
      <c r="AC4" s="6" t="s">
        <v>20</v>
      </c>
      <c r="AD4" s="6" t="s">
        <v>21</v>
      </c>
      <c r="AE4" s="6" t="s">
        <v>161</v>
      </c>
      <c r="AF4" s="6" t="s">
        <v>162</v>
      </c>
      <c r="AG4" s="6" t="s">
        <v>22</v>
      </c>
    </row>
    <row r="5" spans="1:33" ht="45.75" thickBot="1" x14ac:dyDescent="0.3">
      <c r="A5" s="207">
        <v>2</v>
      </c>
      <c r="B5" s="346">
        <v>30001955011994</v>
      </c>
      <c r="C5" s="162">
        <v>0</v>
      </c>
      <c r="D5" s="23" t="s">
        <v>28</v>
      </c>
      <c r="E5" s="24" t="s">
        <v>206</v>
      </c>
      <c r="F5" s="49">
        <v>60</v>
      </c>
      <c r="G5" s="49" t="s">
        <v>29</v>
      </c>
      <c r="H5" s="49" t="s">
        <v>29</v>
      </c>
      <c r="I5" s="49">
        <v>8</v>
      </c>
      <c r="J5" s="49"/>
      <c r="K5" s="200"/>
      <c r="L5" s="200"/>
      <c r="M5" s="200">
        <v>34597</v>
      </c>
      <c r="N5" s="255">
        <v>34699</v>
      </c>
      <c r="O5" s="26"/>
      <c r="P5" s="200" t="s">
        <v>30</v>
      </c>
      <c r="Q5" s="200" t="s">
        <v>31</v>
      </c>
      <c r="R5" s="27" t="s">
        <v>26</v>
      </c>
      <c r="S5" s="27" t="s">
        <v>32</v>
      </c>
      <c r="T5" s="27" t="s">
        <v>169</v>
      </c>
      <c r="U5" s="200" t="s">
        <v>29</v>
      </c>
      <c r="V5" s="200" t="s">
        <v>29</v>
      </c>
      <c r="W5" s="203" t="s">
        <v>33</v>
      </c>
      <c r="X5" s="300" t="s">
        <v>29</v>
      </c>
      <c r="Y5" s="200" t="s">
        <v>29</v>
      </c>
      <c r="Z5" s="200" t="s">
        <v>29</v>
      </c>
      <c r="AA5" s="200" t="s">
        <v>29</v>
      </c>
      <c r="AB5" s="200" t="s">
        <v>29</v>
      </c>
      <c r="AC5" s="203" t="s">
        <v>34</v>
      </c>
      <c r="AD5" s="203" t="s">
        <v>29</v>
      </c>
      <c r="AE5" s="204"/>
      <c r="AF5" s="204"/>
      <c r="AG5" s="203"/>
    </row>
    <row r="6" spans="1:33" s="28" customFormat="1" ht="75.75" thickBot="1" x14ac:dyDescent="0.3">
      <c r="A6" s="207">
        <v>8</v>
      </c>
      <c r="B6" s="294">
        <v>30000195011981</v>
      </c>
      <c r="C6" s="162">
        <v>0</v>
      </c>
      <c r="D6" s="23" t="s">
        <v>46</v>
      </c>
      <c r="E6" s="24" t="s">
        <v>167</v>
      </c>
      <c r="F6" s="49">
        <v>500</v>
      </c>
      <c r="G6" s="49" t="s">
        <v>29</v>
      </c>
      <c r="H6" s="49" t="s">
        <v>29</v>
      </c>
      <c r="I6" s="49">
        <v>35</v>
      </c>
      <c r="J6" s="202">
        <v>2017</v>
      </c>
      <c r="K6" s="200"/>
      <c r="L6" s="200"/>
      <c r="M6" s="200">
        <v>42957</v>
      </c>
      <c r="N6" s="255">
        <v>43100</v>
      </c>
      <c r="O6" s="26"/>
      <c r="P6" s="200" t="s">
        <v>25</v>
      </c>
      <c r="Q6" s="200">
        <v>43100</v>
      </c>
      <c r="R6" s="27" t="s">
        <v>47</v>
      </c>
      <c r="S6" s="27" t="s">
        <v>48</v>
      </c>
      <c r="T6" s="27" t="s">
        <v>170</v>
      </c>
      <c r="U6" s="200" t="s">
        <v>29</v>
      </c>
      <c r="V6" s="200">
        <v>44516</v>
      </c>
      <c r="W6" s="203" t="s">
        <v>24</v>
      </c>
      <c r="X6" s="300" t="s">
        <v>50</v>
      </c>
      <c r="Y6" s="200" t="s">
        <v>29</v>
      </c>
      <c r="Z6" s="200" t="s">
        <v>29</v>
      </c>
      <c r="AA6" s="200" t="s">
        <v>29</v>
      </c>
      <c r="AB6" s="200">
        <v>44334</v>
      </c>
      <c r="AC6" s="203" t="s">
        <v>160</v>
      </c>
      <c r="AD6" s="203" t="s">
        <v>29</v>
      </c>
      <c r="AE6" s="204"/>
      <c r="AF6" s="204"/>
      <c r="AG6" s="203"/>
    </row>
    <row r="7" spans="1:33" s="38" customFormat="1" ht="30.75" thickBot="1" x14ac:dyDescent="0.3">
      <c r="A7" s="207">
        <v>26</v>
      </c>
      <c r="B7" s="294">
        <v>30001484011995</v>
      </c>
      <c r="C7" s="162">
        <v>0</v>
      </c>
      <c r="D7" s="23" t="s">
        <v>74</v>
      </c>
      <c r="E7" s="24" t="s">
        <v>33</v>
      </c>
      <c r="F7" s="49" t="s">
        <v>29</v>
      </c>
      <c r="G7" s="49" t="s">
        <v>29</v>
      </c>
      <c r="H7" s="49" t="s">
        <v>29</v>
      </c>
      <c r="I7" s="49"/>
      <c r="J7" s="49"/>
      <c r="K7" s="200"/>
      <c r="L7" s="200"/>
      <c r="M7" s="200">
        <v>38646</v>
      </c>
      <c r="N7" s="255">
        <v>40178</v>
      </c>
      <c r="O7" s="26"/>
      <c r="P7" s="200" t="s">
        <v>30</v>
      </c>
      <c r="Q7" s="200" t="s">
        <v>31</v>
      </c>
      <c r="R7" s="27" t="s">
        <v>26</v>
      </c>
      <c r="S7" s="27" t="s">
        <v>52</v>
      </c>
      <c r="T7" s="27" t="s">
        <v>33</v>
      </c>
      <c r="U7" s="200" t="s">
        <v>29</v>
      </c>
      <c r="V7" s="200" t="s">
        <v>29</v>
      </c>
      <c r="W7" s="203" t="s">
        <v>33</v>
      </c>
      <c r="X7" s="300" t="s">
        <v>29</v>
      </c>
      <c r="Y7" s="200" t="s">
        <v>29</v>
      </c>
      <c r="Z7" s="200" t="s">
        <v>29</v>
      </c>
      <c r="AA7" s="200" t="s">
        <v>29</v>
      </c>
      <c r="AB7" s="200" t="s">
        <v>29</v>
      </c>
      <c r="AC7" s="203" t="s">
        <v>34</v>
      </c>
      <c r="AD7" s="203" t="s">
        <v>29</v>
      </c>
      <c r="AE7" s="204"/>
      <c r="AF7" s="204"/>
      <c r="AG7" s="203"/>
    </row>
    <row r="8" spans="1:33" s="38" customFormat="1" ht="90.75" thickBot="1" x14ac:dyDescent="0.3">
      <c r="A8" s="207">
        <v>35</v>
      </c>
      <c r="B8" s="295">
        <v>30002855012005</v>
      </c>
      <c r="C8" s="269">
        <v>0</v>
      </c>
      <c r="D8" s="270" t="s">
        <v>86</v>
      </c>
      <c r="E8" s="24" t="s">
        <v>167</v>
      </c>
      <c r="F8" s="49">
        <v>800</v>
      </c>
      <c r="G8" s="49" t="s">
        <v>29</v>
      </c>
      <c r="H8" s="49" t="s">
        <v>29</v>
      </c>
      <c r="I8" s="49">
        <v>53</v>
      </c>
      <c r="J8" s="49"/>
      <c r="K8" s="200"/>
      <c r="L8" s="200"/>
      <c r="M8" s="200">
        <v>38574</v>
      </c>
      <c r="N8" s="255">
        <v>39082</v>
      </c>
      <c r="O8" s="26"/>
      <c r="P8" s="200" t="s">
        <v>30</v>
      </c>
      <c r="Q8" s="200" t="s">
        <v>31</v>
      </c>
      <c r="R8" s="27" t="s">
        <v>47</v>
      </c>
      <c r="S8" s="27" t="s">
        <v>48</v>
      </c>
      <c r="T8" s="27" t="s">
        <v>170</v>
      </c>
      <c r="U8" s="200" t="s">
        <v>29</v>
      </c>
      <c r="V8" s="200" t="s">
        <v>29</v>
      </c>
      <c r="W8" s="203" t="s">
        <v>33</v>
      </c>
      <c r="X8" s="300" t="s">
        <v>29</v>
      </c>
      <c r="Y8" s="200" t="s">
        <v>29</v>
      </c>
      <c r="Z8" s="200" t="s">
        <v>29</v>
      </c>
      <c r="AA8" s="200" t="s">
        <v>29</v>
      </c>
      <c r="AB8" s="200" t="s">
        <v>29</v>
      </c>
      <c r="AC8" s="203" t="s">
        <v>87</v>
      </c>
      <c r="AD8" s="203"/>
      <c r="AE8" s="204"/>
      <c r="AF8" s="204"/>
      <c r="AG8" s="203"/>
    </row>
    <row r="9" spans="1:33" ht="60.75" thickBot="1" x14ac:dyDescent="0.3">
      <c r="A9" s="207">
        <v>38</v>
      </c>
      <c r="B9" s="294">
        <v>30001325011981</v>
      </c>
      <c r="C9" s="162">
        <v>0</v>
      </c>
      <c r="D9" s="23" t="s">
        <v>90</v>
      </c>
      <c r="E9" s="24" t="s">
        <v>167</v>
      </c>
      <c r="F9" s="49" t="s">
        <v>29</v>
      </c>
      <c r="G9" s="49" t="s">
        <v>29</v>
      </c>
      <c r="H9" s="49" t="s">
        <v>29</v>
      </c>
      <c r="I9" s="49" t="s">
        <v>29</v>
      </c>
      <c r="J9" s="49"/>
      <c r="K9" s="200"/>
      <c r="L9" s="200"/>
      <c r="M9" s="201">
        <v>32679</v>
      </c>
      <c r="N9" s="255">
        <v>31777</v>
      </c>
      <c r="O9" s="26"/>
      <c r="P9" s="200" t="s">
        <v>30</v>
      </c>
      <c r="Q9" s="200" t="s">
        <v>31</v>
      </c>
      <c r="R9" s="27" t="s">
        <v>47</v>
      </c>
      <c r="S9" s="27" t="s">
        <v>48</v>
      </c>
      <c r="T9" s="27" t="s">
        <v>170</v>
      </c>
      <c r="U9" s="200" t="s">
        <v>29</v>
      </c>
      <c r="V9" s="200" t="s">
        <v>29</v>
      </c>
      <c r="W9" s="203" t="s">
        <v>33</v>
      </c>
      <c r="X9" s="301" t="s">
        <v>29</v>
      </c>
      <c r="Y9" s="51" t="s">
        <v>29</v>
      </c>
      <c r="Z9" s="51" t="s">
        <v>29</v>
      </c>
      <c r="AA9" s="51" t="s">
        <v>29</v>
      </c>
      <c r="AB9" s="51" t="s">
        <v>29</v>
      </c>
      <c r="AC9" s="203" t="s">
        <v>91</v>
      </c>
      <c r="AD9" s="203"/>
      <c r="AE9" s="204"/>
      <c r="AF9" s="204"/>
      <c r="AG9" s="203"/>
    </row>
    <row r="10" spans="1:33" ht="45.75" thickBot="1" x14ac:dyDescent="0.3">
      <c r="A10" s="207">
        <v>54</v>
      </c>
      <c r="B10" s="294">
        <v>30001055011982</v>
      </c>
      <c r="C10" s="162">
        <v>0</v>
      </c>
      <c r="D10" s="23" t="s">
        <v>112</v>
      </c>
      <c r="E10" s="24" t="s">
        <v>168</v>
      </c>
      <c r="F10" s="108">
        <v>219</v>
      </c>
      <c r="G10" s="49" t="s">
        <v>29</v>
      </c>
      <c r="H10" s="108" t="s">
        <v>29</v>
      </c>
      <c r="I10" s="49">
        <v>76</v>
      </c>
      <c r="J10" s="49"/>
      <c r="K10" s="200"/>
      <c r="L10" s="200"/>
      <c r="M10" s="200">
        <v>37406</v>
      </c>
      <c r="N10" s="50">
        <v>38717</v>
      </c>
      <c r="O10" s="26"/>
      <c r="P10" s="200" t="s">
        <v>30</v>
      </c>
      <c r="Q10" s="200" t="s">
        <v>31</v>
      </c>
      <c r="R10" s="27" t="s">
        <v>26</v>
      </c>
      <c r="S10" s="27" t="s">
        <v>52</v>
      </c>
      <c r="T10" s="27" t="s">
        <v>169</v>
      </c>
      <c r="U10" s="200" t="s">
        <v>29</v>
      </c>
      <c r="V10" s="200" t="s">
        <v>29</v>
      </c>
      <c r="W10" s="203" t="s">
        <v>24</v>
      </c>
      <c r="X10" s="301" t="s">
        <v>113</v>
      </c>
      <c r="Y10" s="51">
        <v>38631</v>
      </c>
      <c r="Z10" s="51" t="s">
        <v>148</v>
      </c>
      <c r="AA10" s="51" t="s">
        <v>29</v>
      </c>
      <c r="AB10" s="51">
        <v>45000</v>
      </c>
      <c r="AC10" s="203" t="s">
        <v>34</v>
      </c>
      <c r="AD10" s="203"/>
      <c r="AE10" s="204"/>
      <c r="AF10" s="204"/>
      <c r="AG10" s="203" t="s">
        <v>149</v>
      </c>
    </row>
    <row r="11" spans="1:33" s="48" customFormat="1" ht="120.75" thickBot="1" x14ac:dyDescent="0.3">
      <c r="A11" s="207">
        <v>56</v>
      </c>
      <c r="B11" s="294">
        <v>30001065011981</v>
      </c>
      <c r="C11" s="162">
        <v>0</v>
      </c>
      <c r="D11" s="23" t="s">
        <v>115</v>
      </c>
      <c r="E11" s="24" t="s">
        <v>168</v>
      </c>
      <c r="F11" s="49" t="s">
        <v>29</v>
      </c>
      <c r="G11" s="49" t="s">
        <v>29</v>
      </c>
      <c r="H11" s="49" t="s">
        <v>29</v>
      </c>
      <c r="I11" s="49" t="s">
        <v>29</v>
      </c>
      <c r="J11" s="49"/>
      <c r="K11" s="200"/>
      <c r="L11" s="200"/>
      <c r="M11" s="200">
        <v>37837</v>
      </c>
      <c r="N11" s="255">
        <v>39082</v>
      </c>
      <c r="O11" s="26"/>
      <c r="P11" s="200" t="s">
        <v>30</v>
      </c>
      <c r="Q11" s="200" t="s">
        <v>33</v>
      </c>
      <c r="R11" s="27" t="s">
        <v>47</v>
      </c>
      <c r="S11" s="27" t="s">
        <v>116</v>
      </c>
      <c r="T11" s="27" t="s">
        <v>169</v>
      </c>
      <c r="U11" s="200" t="s">
        <v>29</v>
      </c>
      <c r="V11" s="200" t="s">
        <v>29</v>
      </c>
      <c r="W11" s="203" t="s">
        <v>33</v>
      </c>
      <c r="X11" s="300" t="s">
        <v>29</v>
      </c>
      <c r="Y11" s="200" t="s">
        <v>29</v>
      </c>
      <c r="Z11" s="200" t="s">
        <v>29</v>
      </c>
      <c r="AA11" s="200" t="s">
        <v>29</v>
      </c>
      <c r="AB11" s="200" t="s">
        <v>29</v>
      </c>
      <c r="AC11" s="203" t="s">
        <v>117</v>
      </c>
      <c r="AD11" s="203"/>
      <c r="AE11" s="204"/>
      <c r="AF11" s="204"/>
      <c r="AG11" s="203"/>
    </row>
    <row r="12" spans="1:33" s="52" customFormat="1" ht="45.75" thickBot="1" x14ac:dyDescent="0.3">
      <c r="A12" s="207">
        <v>57</v>
      </c>
      <c r="B12" s="346">
        <v>30000082172009</v>
      </c>
      <c r="C12" s="162">
        <v>0</v>
      </c>
      <c r="D12" s="23" t="s">
        <v>118</v>
      </c>
      <c r="E12" s="24" t="s">
        <v>33</v>
      </c>
      <c r="F12" s="49" t="s">
        <v>29</v>
      </c>
      <c r="G12" s="49" t="s">
        <v>29</v>
      </c>
      <c r="H12" s="49" t="s">
        <v>29</v>
      </c>
      <c r="I12" s="49" t="s">
        <v>29</v>
      </c>
      <c r="J12" s="49"/>
      <c r="K12" s="200"/>
      <c r="L12" s="200"/>
      <c r="M12" s="201" t="s">
        <v>29</v>
      </c>
      <c r="N12" s="255" t="s">
        <v>29</v>
      </c>
      <c r="O12" s="26"/>
      <c r="P12" s="200" t="s">
        <v>29</v>
      </c>
      <c r="Q12" s="200" t="s">
        <v>29</v>
      </c>
      <c r="R12" s="27" t="s">
        <v>29</v>
      </c>
      <c r="S12" s="27" t="s">
        <v>29</v>
      </c>
      <c r="T12" s="27" t="s">
        <v>29</v>
      </c>
      <c r="U12" s="200"/>
      <c r="V12" s="200"/>
      <c r="W12" s="203" t="s">
        <v>29</v>
      </c>
      <c r="X12" s="301" t="s">
        <v>29</v>
      </c>
      <c r="Y12" s="51" t="s">
        <v>29</v>
      </c>
      <c r="Z12" s="51" t="s">
        <v>29</v>
      </c>
      <c r="AA12" s="51" t="s">
        <v>29</v>
      </c>
      <c r="AB12" s="51" t="s">
        <v>29</v>
      </c>
      <c r="AC12" s="203" t="s">
        <v>119</v>
      </c>
      <c r="AD12" s="203" t="s">
        <v>29</v>
      </c>
      <c r="AE12" s="204"/>
      <c r="AF12" s="204"/>
      <c r="AG12" s="203"/>
    </row>
    <row r="13" spans="1:33" ht="30.75" thickBot="1" x14ac:dyDescent="0.3">
      <c r="A13" s="207">
        <v>3</v>
      </c>
      <c r="B13" s="29">
        <v>30000945011981</v>
      </c>
      <c r="C13" s="22">
        <v>1</v>
      </c>
      <c r="D13" s="30" t="s">
        <v>35</v>
      </c>
      <c r="E13" s="31" t="s">
        <v>24</v>
      </c>
      <c r="F13" s="32" t="s">
        <v>29</v>
      </c>
      <c r="G13" s="33" t="s">
        <v>29</v>
      </c>
      <c r="H13" s="33" t="s">
        <v>29</v>
      </c>
      <c r="I13" s="32" t="s">
        <v>29</v>
      </c>
      <c r="J13" s="32"/>
      <c r="K13" s="34"/>
      <c r="L13" s="34"/>
      <c r="M13" s="194">
        <v>34200</v>
      </c>
      <c r="N13" s="256">
        <v>34334</v>
      </c>
      <c r="O13" s="35"/>
      <c r="P13" s="35" t="s">
        <v>30</v>
      </c>
      <c r="Q13" s="35" t="s">
        <v>31</v>
      </c>
      <c r="R13" s="36" t="s">
        <v>26</v>
      </c>
      <c r="S13" s="36" t="s">
        <v>32</v>
      </c>
      <c r="T13" s="36" t="s">
        <v>33</v>
      </c>
      <c r="U13" s="34" t="s">
        <v>29</v>
      </c>
      <c r="V13" s="34" t="s">
        <v>29</v>
      </c>
      <c r="W13" s="37" t="s">
        <v>33</v>
      </c>
      <c r="X13" s="34" t="s">
        <v>29</v>
      </c>
      <c r="Y13" s="34" t="s">
        <v>29</v>
      </c>
      <c r="Z13" s="34" t="s">
        <v>29</v>
      </c>
      <c r="AA13" s="34" t="s">
        <v>29</v>
      </c>
      <c r="AB13" s="34" t="s">
        <v>29</v>
      </c>
      <c r="AC13" s="37" t="s">
        <v>34</v>
      </c>
      <c r="AD13" s="37" t="s">
        <v>29</v>
      </c>
      <c r="AE13" s="37"/>
      <c r="AF13" s="37"/>
      <c r="AG13" s="37"/>
    </row>
    <row r="14" spans="1:33" s="63" customFormat="1" ht="30.75" thickBot="1" x14ac:dyDescent="0.3">
      <c r="A14" s="207">
        <v>4</v>
      </c>
      <c r="B14" s="29">
        <v>30002485011999</v>
      </c>
      <c r="C14" s="22">
        <v>1</v>
      </c>
      <c r="D14" s="30" t="s">
        <v>36</v>
      </c>
      <c r="E14" s="31" t="s">
        <v>24</v>
      </c>
      <c r="F14" s="32">
        <v>23</v>
      </c>
      <c r="G14" s="33" t="s">
        <v>29</v>
      </c>
      <c r="H14" s="33" t="s">
        <v>29</v>
      </c>
      <c r="I14" s="32">
        <v>1</v>
      </c>
      <c r="J14" s="32"/>
      <c r="K14" s="34"/>
      <c r="L14" s="34"/>
      <c r="M14" s="194">
        <v>38355</v>
      </c>
      <c r="N14" s="256">
        <v>39447</v>
      </c>
      <c r="O14" s="35"/>
      <c r="P14" s="35" t="s">
        <v>30</v>
      </c>
      <c r="Q14" s="35" t="s">
        <v>31</v>
      </c>
      <c r="R14" s="36" t="s">
        <v>26</v>
      </c>
      <c r="S14" s="36" t="s">
        <v>32</v>
      </c>
      <c r="T14" s="36" t="s">
        <v>33</v>
      </c>
      <c r="U14" s="34" t="s">
        <v>29</v>
      </c>
      <c r="V14" s="34" t="s">
        <v>29</v>
      </c>
      <c r="W14" s="37" t="s">
        <v>33</v>
      </c>
      <c r="X14" s="34" t="s">
        <v>29</v>
      </c>
      <c r="Y14" s="34" t="s">
        <v>29</v>
      </c>
      <c r="Z14" s="34" t="s">
        <v>29</v>
      </c>
      <c r="AA14" s="34" t="s">
        <v>29</v>
      </c>
      <c r="AB14" s="34" t="s">
        <v>29</v>
      </c>
      <c r="AC14" s="37" t="s">
        <v>37</v>
      </c>
      <c r="AD14" s="37" t="s">
        <v>29</v>
      </c>
      <c r="AE14" s="37"/>
      <c r="AF14" s="37"/>
      <c r="AG14" s="37"/>
    </row>
    <row r="15" spans="1:33" ht="45.75" thickBot="1" x14ac:dyDescent="0.3">
      <c r="A15" s="207">
        <v>9</v>
      </c>
      <c r="B15" s="347">
        <v>30000260012009</v>
      </c>
      <c r="C15" s="22">
        <v>1</v>
      </c>
      <c r="D15" s="53" t="s">
        <v>51</v>
      </c>
      <c r="E15" s="241" t="s">
        <v>24</v>
      </c>
      <c r="F15" s="32">
        <v>1500</v>
      </c>
      <c r="G15" s="33" t="s">
        <v>29</v>
      </c>
      <c r="H15" s="33" t="s">
        <v>29</v>
      </c>
      <c r="I15" s="32">
        <v>250</v>
      </c>
      <c r="J15" s="313"/>
      <c r="K15" s="34"/>
      <c r="L15" s="34"/>
      <c r="M15" s="206">
        <v>39797</v>
      </c>
      <c r="N15" s="256">
        <v>40908</v>
      </c>
      <c r="O15" s="35"/>
      <c r="P15" s="35" t="s">
        <v>29</v>
      </c>
      <c r="Q15" s="35" t="s">
        <v>29</v>
      </c>
      <c r="R15" s="37" t="s">
        <v>26</v>
      </c>
      <c r="S15" s="37" t="s">
        <v>52</v>
      </c>
      <c r="T15" s="36" t="s">
        <v>33</v>
      </c>
      <c r="U15" s="34" t="s">
        <v>29</v>
      </c>
      <c r="V15" s="34" t="s">
        <v>29</v>
      </c>
      <c r="W15" s="239" t="s">
        <v>24</v>
      </c>
      <c r="X15" s="34" t="s">
        <v>29</v>
      </c>
      <c r="Y15" s="34" t="s">
        <v>29</v>
      </c>
      <c r="Z15" s="315" t="s">
        <v>204</v>
      </c>
      <c r="AA15" s="34" t="s">
        <v>29</v>
      </c>
      <c r="AB15" s="315">
        <v>45411</v>
      </c>
      <c r="AC15" s="37" t="s">
        <v>157</v>
      </c>
      <c r="AD15" s="37" t="s">
        <v>29</v>
      </c>
      <c r="AE15" s="37"/>
      <c r="AF15" s="37"/>
      <c r="AG15" s="37"/>
    </row>
    <row r="16" spans="1:33" ht="45.75" thickBot="1" x14ac:dyDescent="0.3">
      <c r="A16" s="207">
        <v>20</v>
      </c>
      <c r="B16" s="29">
        <v>30000335011981</v>
      </c>
      <c r="C16" s="22">
        <v>1</v>
      </c>
      <c r="D16" s="30" t="s">
        <v>65</v>
      </c>
      <c r="E16" s="31" t="s">
        <v>24</v>
      </c>
      <c r="F16" s="32">
        <v>500</v>
      </c>
      <c r="G16" s="33" t="s">
        <v>29</v>
      </c>
      <c r="H16" s="33" t="s">
        <v>29</v>
      </c>
      <c r="I16" s="32">
        <v>20</v>
      </c>
      <c r="J16" s="314"/>
      <c r="K16" s="94"/>
      <c r="L16" s="94"/>
      <c r="M16" s="205">
        <v>39014</v>
      </c>
      <c r="N16" s="104">
        <v>39813</v>
      </c>
      <c r="O16" s="35"/>
      <c r="P16" s="94" t="s">
        <v>30</v>
      </c>
      <c r="Q16" s="94">
        <v>41261</v>
      </c>
      <c r="R16" s="37" t="s">
        <v>26</v>
      </c>
      <c r="S16" s="37" t="s">
        <v>193</v>
      </c>
      <c r="T16" s="36" t="s">
        <v>33</v>
      </c>
      <c r="U16" s="94" t="s">
        <v>29</v>
      </c>
      <c r="V16" s="94" t="s">
        <v>29</v>
      </c>
      <c r="W16" s="37" t="s">
        <v>24</v>
      </c>
      <c r="X16" s="95" t="s">
        <v>66</v>
      </c>
      <c r="Y16" s="95">
        <v>41466</v>
      </c>
      <c r="Z16" s="94" t="s">
        <v>29</v>
      </c>
      <c r="AA16" s="94" t="s">
        <v>29</v>
      </c>
      <c r="AB16" s="94" t="s">
        <v>229</v>
      </c>
      <c r="AC16" s="37" t="s">
        <v>34</v>
      </c>
      <c r="AD16" s="37" t="s">
        <v>29</v>
      </c>
      <c r="AE16" s="37"/>
      <c r="AF16" s="37"/>
      <c r="AG16" s="37"/>
    </row>
    <row r="17" spans="1:33" ht="30.75" thickBot="1" x14ac:dyDescent="0.3">
      <c r="A17" s="207">
        <v>27</v>
      </c>
      <c r="B17" s="29">
        <v>30000525011984</v>
      </c>
      <c r="C17" s="22">
        <v>1</v>
      </c>
      <c r="D17" s="30" t="s">
        <v>75</v>
      </c>
      <c r="E17" s="31" t="s">
        <v>24</v>
      </c>
      <c r="F17" s="32" t="s">
        <v>29</v>
      </c>
      <c r="G17" s="33" t="s">
        <v>29</v>
      </c>
      <c r="H17" s="33" t="s">
        <v>29</v>
      </c>
      <c r="I17" s="32" t="s">
        <v>29</v>
      </c>
      <c r="J17" s="32"/>
      <c r="K17" s="34"/>
      <c r="L17" s="34"/>
      <c r="M17" s="206">
        <v>32006</v>
      </c>
      <c r="N17" s="256">
        <v>32142</v>
      </c>
      <c r="O17" s="35"/>
      <c r="P17" s="34" t="s">
        <v>30</v>
      </c>
      <c r="Q17" s="34" t="s">
        <v>29</v>
      </c>
      <c r="R17" s="36" t="s">
        <v>26</v>
      </c>
      <c r="S17" s="36" t="s">
        <v>32</v>
      </c>
      <c r="T17" s="36" t="s">
        <v>33</v>
      </c>
      <c r="U17" s="34" t="s">
        <v>29</v>
      </c>
      <c r="V17" s="34" t="s">
        <v>29</v>
      </c>
      <c r="W17" s="37" t="s">
        <v>33</v>
      </c>
      <c r="X17" s="34" t="s">
        <v>29</v>
      </c>
      <c r="Y17" s="34" t="s">
        <v>29</v>
      </c>
      <c r="Z17" s="34" t="s">
        <v>29</v>
      </c>
      <c r="AA17" s="34" t="s">
        <v>29</v>
      </c>
      <c r="AB17" s="34" t="s">
        <v>29</v>
      </c>
      <c r="AC17" s="37" t="s">
        <v>34</v>
      </c>
      <c r="AD17" s="37" t="s">
        <v>29</v>
      </c>
      <c r="AE17" s="37"/>
      <c r="AF17" s="37"/>
      <c r="AG17" s="37"/>
    </row>
    <row r="18" spans="1:33" ht="30.75" thickBot="1" x14ac:dyDescent="0.3">
      <c r="A18" s="207">
        <v>29</v>
      </c>
      <c r="B18" s="29">
        <v>30000095011981</v>
      </c>
      <c r="C18" s="22">
        <v>1</v>
      </c>
      <c r="D18" s="30" t="s">
        <v>77</v>
      </c>
      <c r="E18" s="31" t="s">
        <v>24</v>
      </c>
      <c r="F18" s="32" t="s">
        <v>29</v>
      </c>
      <c r="G18" s="33" t="s">
        <v>29</v>
      </c>
      <c r="H18" s="33" t="s">
        <v>29</v>
      </c>
      <c r="I18" s="32" t="s">
        <v>29</v>
      </c>
      <c r="J18" s="32"/>
      <c r="K18" s="34"/>
      <c r="L18" s="34"/>
      <c r="M18" s="206">
        <v>32384</v>
      </c>
      <c r="N18" s="256">
        <v>32873</v>
      </c>
      <c r="O18" s="35"/>
      <c r="P18" s="35" t="s">
        <v>29</v>
      </c>
      <c r="Q18" s="35" t="s">
        <v>29</v>
      </c>
      <c r="R18" s="36" t="s">
        <v>26</v>
      </c>
      <c r="S18" s="36" t="s">
        <v>32</v>
      </c>
      <c r="T18" s="36" t="s">
        <v>33</v>
      </c>
      <c r="U18" s="34" t="s">
        <v>29</v>
      </c>
      <c r="V18" s="34" t="s">
        <v>29</v>
      </c>
      <c r="W18" s="37" t="s">
        <v>33</v>
      </c>
      <c r="X18" s="34" t="s">
        <v>29</v>
      </c>
      <c r="Y18" s="34" t="s">
        <v>29</v>
      </c>
      <c r="Z18" s="34" t="s">
        <v>29</v>
      </c>
      <c r="AA18" s="34" t="s">
        <v>29</v>
      </c>
      <c r="AB18" s="34" t="s">
        <v>29</v>
      </c>
      <c r="AC18" s="37" t="s">
        <v>29</v>
      </c>
      <c r="AD18" s="37" t="s">
        <v>29</v>
      </c>
      <c r="AE18" s="37"/>
      <c r="AF18" s="37"/>
      <c r="AG18" s="37"/>
    </row>
    <row r="19" spans="1:33" ht="45.75" thickBot="1" x14ac:dyDescent="0.3">
      <c r="A19" s="207">
        <v>30</v>
      </c>
      <c r="B19" s="29">
        <v>30000175011981</v>
      </c>
      <c r="C19" s="22">
        <v>1</v>
      </c>
      <c r="D19" s="30" t="s">
        <v>78</v>
      </c>
      <c r="E19" s="31" t="s">
        <v>24</v>
      </c>
      <c r="F19" s="32">
        <v>1500</v>
      </c>
      <c r="G19" s="33">
        <v>1000</v>
      </c>
      <c r="H19" s="33">
        <v>500</v>
      </c>
      <c r="I19" s="32">
        <v>8</v>
      </c>
      <c r="J19" s="32"/>
      <c r="K19" s="34"/>
      <c r="L19" s="34"/>
      <c r="M19" s="206">
        <v>40376</v>
      </c>
      <c r="N19" s="256">
        <v>40543</v>
      </c>
      <c r="O19" s="206" t="s">
        <v>213</v>
      </c>
      <c r="P19" s="34" t="s">
        <v>25</v>
      </c>
      <c r="Q19" s="34">
        <v>40543</v>
      </c>
      <c r="R19" s="37" t="s">
        <v>26</v>
      </c>
      <c r="S19" s="37" t="s">
        <v>62</v>
      </c>
      <c r="T19" s="36" t="s">
        <v>33</v>
      </c>
      <c r="U19" s="34" t="s">
        <v>29</v>
      </c>
      <c r="V19" s="34"/>
      <c r="W19" s="37" t="s">
        <v>24</v>
      </c>
      <c r="X19" s="100" t="s">
        <v>79</v>
      </c>
      <c r="Y19" s="100">
        <v>40322</v>
      </c>
      <c r="Z19" s="34" t="s">
        <v>29</v>
      </c>
      <c r="AA19" s="100">
        <v>40322</v>
      </c>
      <c r="AB19" s="100">
        <v>40322</v>
      </c>
      <c r="AC19" s="37" t="s">
        <v>34</v>
      </c>
      <c r="AD19" s="37" t="s">
        <v>29</v>
      </c>
      <c r="AE19" s="37"/>
      <c r="AF19" s="37"/>
      <c r="AG19" s="37"/>
    </row>
    <row r="20" spans="1:33" s="2" customFormat="1" ht="30.75" thickBot="1" x14ac:dyDescent="0.3">
      <c r="A20" s="207">
        <v>32</v>
      </c>
      <c r="B20" s="29">
        <v>30002515012000</v>
      </c>
      <c r="C20" s="22">
        <v>1</v>
      </c>
      <c r="D20" s="30" t="s">
        <v>82</v>
      </c>
      <c r="E20" s="31" t="s">
        <v>24</v>
      </c>
      <c r="F20" s="32">
        <v>500</v>
      </c>
      <c r="G20" s="33" t="s">
        <v>29</v>
      </c>
      <c r="H20" s="33" t="s">
        <v>29</v>
      </c>
      <c r="I20" s="32">
        <v>100</v>
      </c>
      <c r="J20" s="32"/>
      <c r="K20" s="34"/>
      <c r="L20" s="34"/>
      <c r="M20" s="206">
        <v>37347</v>
      </c>
      <c r="N20" s="104">
        <v>37621</v>
      </c>
      <c r="O20" s="35"/>
      <c r="P20" s="35" t="s">
        <v>30</v>
      </c>
      <c r="Q20" s="104" t="s">
        <v>29</v>
      </c>
      <c r="R20" s="36" t="s">
        <v>26</v>
      </c>
      <c r="S20" s="36" t="s">
        <v>158</v>
      </c>
      <c r="T20" s="36" t="s">
        <v>33</v>
      </c>
      <c r="U20" s="34" t="s">
        <v>29</v>
      </c>
      <c r="V20" s="34" t="s">
        <v>29</v>
      </c>
      <c r="W20" s="37" t="s">
        <v>33</v>
      </c>
      <c r="X20" s="94" t="s">
        <v>29</v>
      </c>
      <c r="Y20" s="94" t="s">
        <v>29</v>
      </c>
      <c r="Z20" s="94" t="s">
        <v>29</v>
      </c>
      <c r="AA20" s="94" t="s">
        <v>29</v>
      </c>
      <c r="AB20" s="94" t="s">
        <v>29</v>
      </c>
      <c r="AC20" s="37" t="s">
        <v>29</v>
      </c>
      <c r="AD20" s="37" t="s">
        <v>29</v>
      </c>
      <c r="AE20" s="37"/>
      <c r="AF20" s="37"/>
      <c r="AG20" s="37"/>
    </row>
    <row r="21" spans="1:33" s="2" customFormat="1" ht="30.75" thickBot="1" x14ac:dyDescent="0.3">
      <c r="A21" s="207">
        <v>36</v>
      </c>
      <c r="B21" s="29">
        <v>30000295011988</v>
      </c>
      <c r="C21" s="22">
        <v>1</v>
      </c>
      <c r="D21" s="30" t="s">
        <v>88</v>
      </c>
      <c r="E21" s="31" t="s">
        <v>24</v>
      </c>
      <c r="F21" s="32" t="s">
        <v>29</v>
      </c>
      <c r="G21" s="33" t="s">
        <v>29</v>
      </c>
      <c r="H21" s="33" t="s">
        <v>29</v>
      </c>
      <c r="I21" s="32" t="s">
        <v>29</v>
      </c>
      <c r="J21" s="32"/>
      <c r="K21" s="34"/>
      <c r="L21" s="34"/>
      <c r="M21" s="206">
        <v>33480</v>
      </c>
      <c r="N21" s="104">
        <v>33969</v>
      </c>
      <c r="O21" s="35"/>
      <c r="P21" s="35" t="s">
        <v>30</v>
      </c>
      <c r="Q21" s="104" t="s">
        <v>29</v>
      </c>
      <c r="R21" s="36" t="s">
        <v>26</v>
      </c>
      <c r="S21" s="36" t="s">
        <v>32</v>
      </c>
      <c r="T21" s="36" t="s">
        <v>33</v>
      </c>
      <c r="U21" s="34" t="s">
        <v>29</v>
      </c>
      <c r="V21" s="34" t="s">
        <v>29</v>
      </c>
      <c r="W21" s="37" t="s">
        <v>33</v>
      </c>
      <c r="X21" s="94" t="s">
        <v>29</v>
      </c>
      <c r="Y21" s="94" t="s">
        <v>29</v>
      </c>
      <c r="Z21" s="94" t="s">
        <v>29</v>
      </c>
      <c r="AA21" s="94" t="s">
        <v>29</v>
      </c>
      <c r="AB21" s="94" t="s">
        <v>29</v>
      </c>
      <c r="AC21" s="37" t="s">
        <v>34</v>
      </c>
      <c r="AD21" s="37" t="s">
        <v>29</v>
      </c>
      <c r="AE21" s="37"/>
      <c r="AF21" s="37"/>
      <c r="AG21" s="37"/>
    </row>
    <row r="22" spans="1:33" s="2" customFormat="1" ht="135.75" thickBot="1" x14ac:dyDescent="0.3">
      <c r="A22" s="207">
        <v>39</v>
      </c>
      <c r="B22" s="29">
        <v>30000065011981</v>
      </c>
      <c r="C22" s="22">
        <v>1</v>
      </c>
      <c r="D22" s="53" t="s">
        <v>92</v>
      </c>
      <c r="E22" s="31" t="s">
        <v>24</v>
      </c>
      <c r="F22" s="32">
        <v>260</v>
      </c>
      <c r="G22" s="33" t="s">
        <v>29</v>
      </c>
      <c r="H22" s="33" t="s">
        <v>29</v>
      </c>
      <c r="I22" s="32">
        <v>10</v>
      </c>
      <c r="J22" s="32"/>
      <c r="K22" s="34"/>
      <c r="L22" s="34"/>
      <c r="M22" s="206">
        <v>39301</v>
      </c>
      <c r="N22" s="104">
        <v>40178</v>
      </c>
      <c r="O22" s="206" t="s">
        <v>213</v>
      </c>
      <c r="P22" s="34" t="s">
        <v>25</v>
      </c>
      <c r="Q22" s="102">
        <v>40178</v>
      </c>
      <c r="R22" s="37" t="s">
        <v>26</v>
      </c>
      <c r="S22" s="37" t="s">
        <v>189</v>
      </c>
      <c r="T22" s="36" t="s">
        <v>49</v>
      </c>
      <c r="U22" s="34" t="s">
        <v>29</v>
      </c>
      <c r="V22" s="34" t="s">
        <v>29</v>
      </c>
      <c r="W22" s="37" t="s">
        <v>24</v>
      </c>
      <c r="X22" s="95" t="s">
        <v>247</v>
      </c>
      <c r="Y22" s="95">
        <v>43529</v>
      </c>
      <c r="Z22" s="94" t="s">
        <v>29</v>
      </c>
      <c r="AA22" s="94" t="s">
        <v>29</v>
      </c>
      <c r="AB22" s="95">
        <v>43529</v>
      </c>
      <c r="AC22" s="37" t="s">
        <v>93</v>
      </c>
      <c r="AD22" s="37"/>
      <c r="AE22" s="37"/>
      <c r="AF22" s="37"/>
      <c r="AG22" s="37"/>
    </row>
    <row r="23" spans="1:33" ht="30.75" thickBot="1" x14ac:dyDescent="0.3">
      <c r="A23" s="207">
        <v>40</v>
      </c>
      <c r="B23" s="294">
        <v>30000485011987</v>
      </c>
      <c r="C23" s="162">
        <v>1</v>
      </c>
      <c r="D23" s="23" t="s">
        <v>94</v>
      </c>
      <c r="E23" s="24" t="s">
        <v>24</v>
      </c>
      <c r="F23" s="25" t="s">
        <v>29</v>
      </c>
      <c r="G23" s="49" t="s">
        <v>29</v>
      </c>
      <c r="H23" s="49" t="s">
        <v>29</v>
      </c>
      <c r="I23" s="25" t="s">
        <v>29</v>
      </c>
      <c r="J23" s="25"/>
      <c r="K23" s="50"/>
      <c r="L23" s="26"/>
      <c r="M23" s="316">
        <v>33795</v>
      </c>
      <c r="N23" s="255">
        <v>33969</v>
      </c>
      <c r="O23" s="200" t="s">
        <v>213</v>
      </c>
      <c r="P23" s="26" t="s">
        <v>25</v>
      </c>
      <c r="Q23" s="26">
        <v>33969</v>
      </c>
      <c r="R23" s="27" t="s">
        <v>47</v>
      </c>
      <c r="S23" s="27" t="s">
        <v>95</v>
      </c>
      <c r="T23" s="27" t="s">
        <v>33</v>
      </c>
      <c r="U23" s="50" t="s">
        <v>29</v>
      </c>
      <c r="V23" s="26" t="s">
        <v>29</v>
      </c>
      <c r="W23" s="27" t="s">
        <v>33</v>
      </c>
      <c r="X23" s="302" t="s">
        <v>29</v>
      </c>
      <c r="Y23" s="273" t="s">
        <v>29</v>
      </c>
      <c r="Z23" s="273" t="s">
        <v>29</v>
      </c>
      <c r="AA23" s="273" t="s">
        <v>29</v>
      </c>
      <c r="AB23" s="273" t="s">
        <v>29</v>
      </c>
      <c r="AC23" s="27" t="s">
        <v>34</v>
      </c>
      <c r="AD23" s="27" t="s">
        <v>29</v>
      </c>
      <c r="AE23" s="198"/>
      <c r="AF23" s="198"/>
      <c r="AG23" s="27"/>
    </row>
    <row r="24" spans="1:33" ht="30.75" thickBot="1" x14ac:dyDescent="0.3">
      <c r="A24" s="207">
        <v>43</v>
      </c>
      <c r="B24" s="29">
        <v>30001825011982</v>
      </c>
      <c r="C24" s="22">
        <v>1</v>
      </c>
      <c r="D24" s="53" t="s">
        <v>98</v>
      </c>
      <c r="E24" s="31" t="s">
        <v>24</v>
      </c>
      <c r="F24" s="32" t="s">
        <v>29</v>
      </c>
      <c r="G24" s="32" t="s">
        <v>29</v>
      </c>
      <c r="H24" s="32" t="s">
        <v>29</v>
      </c>
      <c r="I24" s="32" t="s">
        <v>29</v>
      </c>
      <c r="J24" s="314"/>
      <c r="K24" s="94"/>
      <c r="L24" s="94"/>
      <c r="M24" s="205">
        <v>32373</v>
      </c>
      <c r="N24" s="104">
        <v>33238</v>
      </c>
      <c r="O24" s="206" t="s">
        <v>213</v>
      </c>
      <c r="P24" s="94" t="s">
        <v>25</v>
      </c>
      <c r="Q24" s="94">
        <v>33238</v>
      </c>
      <c r="R24" s="37" t="s">
        <v>26</v>
      </c>
      <c r="S24" s="37" t="s">
        <v>99</v>
      </c>
      <c r="T24" s="36" t="s">
        <v>33</v>
      </c>
      <c r="U24" s="94" t="s">
        <v>29</v>
      </c>
      <c r="V24" s="94" t="s">
        <v>29</v>
      </c>
      <c r="W24" s="37" t="s">
        <v>33</v>
      </c>
      <c r="X24" s="94" t="s">
        <v>29</v>
      </c>
      <c r="Y24" s="94" t="s">
        <v>29</v>
      </c>
      <c r="Z24" s="94" t="s">
        <v>29</v>
      </c>
      <c r="AA24" s="94" t="s">
        <v>29</v>
      </c>
      <c r="AB24" s="94" t="s">
        <v>29</v>
      </c>
      <c r="AC24" s="37" t="s">
        <v>34</v>
      </c>
      <c r="AD24" s="36" t="s">
        <v>29</v>
      </c>
      <c r="AE24" s="37"/>
      <c r="AF24" s="37"/>
      <c r="AG24" s="36"/>
    </row>
    <row r="25" spans="1:33" ht="30.75" thickBot="1" x14ac:dyDescent="0.3">
      <c r="A25" s="207">
        <v>53</v>
      </c>
      <c r="B25" s="29">
        <v>30001045011981</v>
      </c>
      <c r="C25" s="163">
        <v>1</v>
      </c>
      <c r="D25" s="158" t="s">
        <v>111</v>
      </c>
      <c r="E25" s="159" t="s">
        <v>24</v>
      </c>
      <c r="F25" s="160" t="s">
        <v>29</v>
      </c>
      <c r="G25" s="160" t="s">
        <v>29</v>
      </c>
      <c r="H25" s="160" t="s">
        <v>29</v>
      </c>
      <c r="I25" s="165" t="s">
        <v>29</v>
      </c>
      <c r="J25" s="160"/>
      <c r="K25" s="164"/>
      <c r="L25" s="164"/>
      <c r="M25" s="206">
        <v>31222</v>
      </c>
      <c r="N25" s="263">
        <v>31777</v>
      </c>
      <c r="O25" s="164"/>
      <c r="P25" s="164" t="s">
        <v>42</v>
      </c>
      <c r="Q25" s="164" t="s">
        <v>29</v>
      </c>
      <c r="R25" s="161" t="s">
        <v>26</v>
      </c>
      <c r="S25" s="161" t="s">
        <v>32</v>
      </c>
      <c r="T25" s="161" t="s">
        <v>33</v>
      </c>
      <c r="U25" s="164" t="s">
        <v>29</v>
      </c>
      <c r="V25" s="164" t="s">
        <v>29</v>
      </c>
      <c r="W25" s="161" t="s">
        <v>33</v>
      </c>
      <c r="X25" s="34" t="s">
        <v>29</v>
      </c>
      <c r="Y25" s="164" t="s">
        <v>29</v>
      </c>
      <c r="Z25" s="164" t="s">
        <v>29</v>
      </c>
      <c r="AA25" s="164" t="s">
        <v>29</v>
      </c>
      <c r="AB25" s="164" t="s">
        <v>29</v>
      </c>
      <c r="AC25" s="161" t="s">
        <v>34</v>
      </c>
      <c r="AD25" s="161" t="s">
        <v>29</v>
      </c>
      <c r="AE25" s="37"/>
      <c r="AF25" s="37"/>
      <c r="AG25" s="161"/>
    </row>
    <row r="26" spans="1:33" s="48" customFormat="1" ht="16.5" thickBot="1" x14ac:dyDescent="0.3">
      <c r="A26" s="207">
        <v>59</v>
      </c>
      <c r="B26" s="29">
        <v>30001985011994</v>
      </c>
      <c r="C26" s="22">
        <v>1</v>
      </c>
      <c r="D26" s="30" t="s">
        <v>121</v>
      </c>
      <c r="E26" s="31" t="s">
        <v>24</v>
      </c>
      <c r="F26" s="33">
        <v>17</v>
      </c>
      <c r="G26" s="33">
        <v>7</v>
      </c>
      <c r="H26" s="33">
        <v>10</v>
      </c>
      <c r="I26" s="312">
        <v>4</v>
      </c>
      <c r="J26" s="33"/>
      <c r="K26" s="100"/>
      <c r="L26" s="100"/>
      <c r="M26" s="100">
        <v>40553</v>
      </c>
      <c r="N26" s="256">
        <v>40908</v>
      </c>
      <c r="O26" s="34"/>
      <c r="P26" s="34" t="s">
        <v>30</v>
      </c>
      <c r="Q26" s="100" t="s">
        <v>29</v>
      </c>
      <c r="R26" s="37" t="s">
        <v>26</v>
      </c>
      <c r="S26" s="37" t="s">
        <v>122</v>
      </c>
      <c r="T26" s="37" t="s">
        <v>33</v>
      </c>
      <c r="U26" s="100" t="s">
        <v>29</v>
      </c>
      <c r="V26" s="100" t="s">
        <v>29</v>
      </c>
      <c r="W26" s="311" t="s">
        <v>33</v>
      </c>
      <c r="X26" s="100" t="s">
        <v>29</v>
      </c>
      <c r="Y26" s="100" t="s">
        <v>29</v>
      </c>
      <c r="Z26" s="100" t="s">
        <v>29</v>
      </c>
      <c r="AA26" s="100" t="s">
        <v>29</v>
      </c>
      <c r="AB26" s="100" t="s">
        <v>29</v>
      </c>
      <c r="AC26" s="311" t="s">
        <v>34</v>
      </c>
      <c r="AD26" s="311" t="s">
        <v>29</v>
      </c>
      <c r="AE26" s="311"/>
      <c r="AF26" s="311"/>
      <c r="AG26" s="311"/>
    </row>
    <row r="27" spans="1:33" s="63" customFormat="1" ht="30.75" thickBot="1" x14ac:dyDescent="0.3">
      <c r="A27" s="207">
        <v>61</v>
      </c>
      <c r="B27" s="29">
        <v>30002355011998</v>
      </c>
      <c r="C27" s="22">
        <v>1</v>
      </c>
      <c r="D27" s="30" t="s">
        <v>124</v>
      </c>
      <c r="E27" s="31" t="s">
        <v>24</v>
      </c>
      <c r="F27" s="32" t="s">
        <v>29</v>
      </c>
      <c r="G27" s="32" t="s">
        <v>29</v>
      </c>
      <c r="H27" s="32" t="s">
        <v>29</v>
      </c>
      <c r="I27" s="101" t="s">
        <v>29</v>
      </c>
      <c r="J27" s="32"/>
      <c r="K27" s="34"/>
      <c r="L27" s="34"/>
      <c r="M27" s="206">
        <v>36068</v>
      </c>
      <c r="N27" s="256">
        <v>36769</v>
      </c>
      <c r="O27" s="34"/>
      <c r="P27" s="34" t="s">
        <v>30</v>
      </c>
      <c r="Q27" s="34" t="s">
        <v>29</v>
      </c>
      <c r="R27" s="36" t="s">
        <v>39</v>
      </c>
      <c r="S27" s="36" t="s">
        <v>32</v>
      </c>
      <c r="T27" s="36" t="s">
        <v>33</v>
      </c>
      <c r="U27" s="34" t="s">
        <v>29</v>
      </c>
      <c r="V27" s="34" t="s">
        <v>29</v>
      </c>
      <c r="W27" s="37" t="s">
        <v>33</v>
      </c>
      <c r="X27" s="34" t="s">
        <v>29</v>
      </c>
      <c r="Y27" s="34" t="s">
        <v>29</v>
      </c>
      <c r="Z27" s="34" t="s">
        <v>29</v>
      </c>
      <c r="AA27" s="34" t="s">
        <v>29</v>
      </c>
      <c r="AB27" s="34" t="s">
        <v>29</v>
      </c>
      <c r="AC27" s="37" t="s">
        <v>37</v>
      </c>
      <c r="AD27" s="37" t="s">
        <v>29</v>
      </c>
      <c r="AE27" s="37"/>
      <c r="AF27" s="37"/>
      <c r="AG27" s="37"/>
    </row>
    <row r="28" spans="1:33" ht="30.75" thickBot="1" x14ac:dyDescent="0.3">
      <c r="A28" s="207">
        <v>62</v>
      </c>
      <c r="B28" s="29">
        <v>30002325011998</v>
      </c>
      <c r="C28" s="22">
        <v>1</v>
      </c>
      <c r="D28" s="30" t="s">
        <v>125</v>
      </c>
      <c r="E28" s="240" t="s">
        <v>24</v>
      </c>
      <c r="F28" s="32" t="s">
        <v>29</v>
      </c>
      <c r="G28" s="33" t="s">
        <v>29</v>
      </c>
      <c r="H28" s="33"/>
      <c r="I28" s="101" t="s">
        <v>29</v>
      </c>
      <c r="J28" s="32"/>
      <c r="K28" s="34"/>
      <c r="L28" s="34"/>
      <c r="M28" s="206">
        <v>35864</v>
      </c>
      <c r="N28" s="256">
        <v>36197</v>
      </c>
      <c r="O28" s="34"/>
      <c r="P28" s="34" t="s">
        <v>30</v>
      </c>
      <c r="Q28" s="34" t="s">
        <v>29</v>
      </c>
      <c r="R28" s="36" t="s">
        <v>39</v>
      </c>
      <c r="S28" s="36" t="s">
        <v>32</v>
      </c>
      <c r="T28" s="36" t="s">
        <v>33</v>
      </c>
      <c r="U28" s="34" t="s">
        <v>29</v>
      </c>
      <c r="V28" s="34" t="s">
        <v>29</v>
      </c>
      <c r="W28" s="37" t="s">
        <v>33</v>
      </c>
      <c r="X28" s="34" t="s">
        <v>29</v>
      </c>
      <c r="Y28" s="34" t="s">
        <v>29</v>
      </c>
      <c r="Z28" s="34" t="s">
        <v>29</v>
      </c>
      <c r="AA28" s="34" t="s">
        <v>29</v>
      </c>
      <c r="AB28" s="34" t="s">
        <v>29</v>
      </c>
      <c r="AC28" s="37" t="s">
        <v>34</v>
      </c>
      <c r="AD28" s="37" t="s">
        <v>29</v>
      </c>
      <c r="AE28" s="37"/>
      <c r="AF28" s="37"/>
      <c r="AG28" s="37"/>
    </row>
    <row r="29" spans="1:33" ht="360.75" thickBot="1" x14ac:dyDescent="0.3">
      <c r="A29" s="207">
        <v>12</v>
      </c>
      <c r="B29" s="64">
        <v>30000305011981</v>
      </c>
      <c r="C29" s="65">
        <v>2</v>
      </c>
      <c r="D29" s="66" t="s">
        <v>56</v>
      </c>
      <c r="E29" s="67" t="s">
        <v>24</v>
      </c>
      <c r="F29" s="179">
        <v>1500</v>
      </c>
      <c r="G29" s="180">
        <v>700</v>
      </c>
      <c r="H29" s="180">
        <v>800</v>
      </c>
      <c r="I29" s="179">
        <v>150</v>
      </c>
      <c r="J29" s="185">
        <v>2015</v>
      </c>
      <c r="K29" s="166">
        <v>41830</v>
      </c>
      <c r="L29" s="166">
        <v>42044</v>
      </c>
      <c r="M29" s="166">
        <v>42296</v>
      </c>
      <c r="N29" s="261">
        <v>43100</v>
      </c>
      <c r="O29" s="267" t="s">
        <v>213</v>
      </c>
      <c r="P29" s="68" t="s">
        <v>25</v>
      </c>
      <c r="Q29" s="68">
        <v>43100</v>
      </c>
      <c r="R29" s="70" t="s">
        <v>26</v>
      </c>
      <c r="S29" s="70" t="s">
        <v>189</v>
      </c>
      <c r="T29" s="70" t="s">
        <v>24</v>
      </c>
      <c r="U29" s="73" t="s">
        <v>244</v>
      </c>
      <c r="V29" s="72" t="s">
        <v>245</v>
      </c>
      <c r="W29" s="71" t="s">
        <v>24</v>
      </c>
      <c r="X29" s="72" t="s">
        <v>243</v>
      </c>
      <c r="Y29" s="73" t="s">
        <v>248</v>
      </c>
      <c r="Z29" s="73" t="s">
        <v>242</v>
      </c>
      <c r="AA29" s="242" t="s">
        <v>268</v>
      </c>
      <c r="AB29" s="73">
        <v>45496</v>
      </c>
      <c r="AC29" s="71" t="s">
        <v>298</v>
      </c>
      <c r="AD29" s="74"/>
      <c r="AE29" s="70"/>
      <c r="AF29" s="70"/>
      <c r="AG29" s="74"/>
    </row>
    <row r="30" spans="1:33" ht="409.6" thickBot="1" x14ac:dyDescent="0.3">
      <c r="A30" s="207">
        <v>25</v>
      </c>
      <c r="B30" s="64">
        <v>30000515011981</v>
      </c>
      <c r="C30" s="65">
        <v>2</v>
      </c>
      <c r="D30" s="66" t="s">
        <v>73</v>
      </c>
      <c r="E30" s="67" t="s">
        <v>24</v>
      </c>
      <c r="F30" s="179">
        <v>1700</v>
      </c>
      <c r="G30" s="180" t="s">
        <v>29</v>
      </c>
      <c r="H30" s="180" t="s">
        <v>29</v>
      </c>
      <c r="I30" s="179">
        <v>391</v>
      </c>
      <c r="J30" s="185" t="s">
        <v>29</v>
      </c>
      <c r="K30" s="166">
        <v>39905</v>
      </c>
      <c r="L30" s="166">
        <v>40310</v>
      </c>
      <c r="M30" s="166">
        <v>40376</v>
      </c>
      <c r="N30" s="321">
        <v>40543</v>
      </c>
      <c r="O30" s="69">
        <v>40908</v>
      </c>
      <c r="P30" s="68" t="s">
        <v>30</v>
      </c>
      <c r="Q30" s="276">
        <v>40863</v>
      </c>
      <c r="R30" s="74" t="s">
        <v>26</v>
      </c>
      <c r="S30" s="74" t="s">
        <v>189</v>
      </c>
      <c r="T30" s="70" t="s">
        <v>24</v>
      </c>
      <c r="U30" s="68" t="s">
        <v>29</v>
      </c>
      <c r="V30" s="68"/>
      <c r="W30" s="71" t="s">
        <v>24</v>
      </c>
      <c r="X30" s="279" t="s">
        <v>240</v>
      </c>
      <c r="Y30" s="279" t="s">
        <v>246</v>
      </c>
      <c r="Z30" s="210" t="s">
        <v>241</v>
      </c>
      <c r="AA30" s="210" t="s">
        <v>261</v>
      </c>
      <c r="AB30" s="210">
        <v>45439</v>
      </c>
      <c r="AC30" s="74" t="s">
        <v>27</v>
      </c>
      <c r="AD30" s="74"/>
      <c r="AE30" s="70"/>
      <c r="AF30" s="70"/>
      <c r="AG30" s="74" t="s">
        <v>152</v>
      </c>
    </row>
    <row r="31" spans="1:33" ht="30.75" thickBot="1" x14ac:dyDescent="0.3">
      <c r="A31" s="207">
        <v>50</v>
      </c>
      <c r="B31" s="64">
        <v>30000725011981</v>
      </c>
      <c r="C31" s="65">
        <v>2</v>
      </c>
      <c r="D31" s="66" t="s">
        <v>108</v>
      </c>
      <c r="E31" s="67" t="s">
        <v>24</v>
      </c>
      <c r="F31" s="179">
        <v>120</v>
      </c>
      <c r="G31" s="180" t="s">
        <v>29</v>
      </c>
      <c r="H31" s="180" t="s">
        <v>29</v>
      </c>
      <c r="I31" s="179">
        <v>10</v>
      </c>
      <c r="J31" s="185" t="s">
        <v>29</v>
      </c>
      <c r="K31" s="166" t="s">
        <v>29</v>
      </c>
      <c r="L31" s="166">
        <v>39647</v>
      </c>
      <c r="M31" s="166">
        <v>39762</v>
      </c>
      <c r="N31" s="261">
        <v>41274</v>
      </c>
      <c r="O31" s="267" t="s">
        <v>213</v>
      </c>
      <c r="P31" s="68" t="s">
        <v>25</v>
      </c>
      <c r="Q31" s="68">
        <v>41274</v>
      </c>
      <c r="R31" s="70" t="s">
        <v>26</v>
      </c>
      <c r="S31" s="70" t="s">
        <v>189</v>
      </c>
      <c r="T31" s="70" t="s">
        <v>24</v>
      </c>
      <c r="U31" s="68" t="s">
        <v>29</v>
      </c>
      <c r="V31" s="68" t="s">
        <v>29</v>
      </c>
      <c r="W31" s="71" t="s">
        <v>24</v>
      </c>
      <c r="X31" s="72" t="s">
        <v>184</v>
      </c>
      <c r="Y31" s="68" t="s">
        <v>29</v>
      </c>
      <c r="Z31" s="73" t="s">
        <v>186</v>
      </c>
      <c r="AA31" s="242">
        <v>45323</v>
      </c>
      <c r="AB31" s="73">
        <v>45412</v>
      </c>
      <c r="AC31" s="74" t="s">
        <v>232</v>
      </c>
      <c r="AD31" s="74"/>
      <c r="AE31" s="70"/>
      <c r="AF31" s="70"/>
      <c r="AG31" s="74" t="s">
        <v>153</v>
      </c>
    </row>
    <row r="32" spans="1:33" s="63" customFormat="1" ht="330.75" thickBot="1" x14ac:dyDescent="0.3">
      <c r="A32" s="207">
        <v>60</v>
      </c>
      <c r="B32" s="64">
        <v>30001085011981</v>
      </c>
      <c r="C32" s="65">
        <v>2</v>
      </c>
      <c r="D32" s="66" t="s">
        <v>123</v>
      </c>
      <c r="E32" s="67" t="s">
        <v>24</v>
      </c>
      <c r="F32" s="179">
        <v>500</v>
      </c>
      <c r="G32" s="180">
        <v>400</v>
      </c>
      <c r="H32" s="180">
        <v>100</v>
      </c>
      <c r="I32" s="179">
        <v>400</v>
      </c>
      <c r="J32" s="185">
        <v>2015</v>
      </c>
      <c r="K32" s="166">
        <v>74568</v>
      </c>
      <c r="L32" s="166">
        <v>41977</v>
      </c>
      <c r="M32" s="166">
        <v>42296</v>
      </c>
      <c r="N32" s="261">
        <v>43100</v>
      </c>
      <c r="O32" s="267" t="s">
        <v>213</v>
      </c>
      <c r="P32" s="69" t="s">
        <v>30</v>
      </c>
      <c r="Q32" s="69">
        <v>43539</v>
      </c>
      <c r="R32" s="70" t="s">
        <v>26</v>
      </c>
      <c r="S32" s="70" t="s">
        <v>189</v>
      </c>
      <c r="T32" s="70" t="s">
        <v>24</v>
      </c>
      <c r="U32" s="68">
        <v>43607</v>
      </c>
      <c r="V32" s="68"/>
      <c r="W32" s="71" t="s">
        <v>24</v>
      </c>
      <c r="X32" s="72" t="s">
        <v>249</v>
      </c>
      <c r="Y32" s="72" t="s">
        <v>250</v>
      </c>
      <c r="Z32" s="68" t="s">
        <v>251</v>
      </c>
      <c r="AA32" s="73" t="s">
        <v>293</v>
      </c>
      <c r="AB32" s="73">
        <v>45503</v>
      </c>
      <c r="AC32" s="74" t="s">
        <v>292</v>
      </c>
      <c r="AD32" s="71"/>
      <c r="AE32" s="70"/>
      <c r="AF32" s="70"/>
      <c r="AG32" s="209" t="s">
        <v>154</v>
      </c>
    </row>
    <row r="33" spans="1:33" s="38" customFormat="1" ht="360.75" thickBot="1" x14ac:dyDescent="0.3">
      <c r="A33" s="207">
        <v>1</v>
      </c>
      <c r="B33" s="10">
        <v>30000045011981</v>
      </c>
      <c r="C33" s="11">
        <v>3</v>
      </c>
      <c r="D33" s="12" t="s">
        <v>23</v>
      </c>
      <c r="E33" s="13" t="s">
        <v>24</v>
      </c>
      <c r="F33" s="177">
        <v>22000</v>
      </c>
      <c r="G33" s="178">
        <v>15000</v>
      </c>
      <c r="H33" s="178">
        <v>7000</v>
      </c>
      <c r="I33" s="177">
        <v>350</v>
      </c>
      <c r="J33" s="182">
        <v>2017</v>
      </c>
      <c r="K33" s="167">
        <v>42822</v>
      </c>
      <c r="L33" s="167">
        <v>43049</v>
      </c>
      <c r="M33" s="167">
        <v>43165</v>
      </c>
      <c r="N33" s="254">
        <v>43465</v>
      </c>
      <c r="O33" s="268" t="s">
        <v>213</v>
      </c>
      <c r="P33" s="14" t="s">
        <v>25</v>
      </c>
      <c r="Q33" s="14">
        <v>43465</v>
      </c>
      <c r="R33" s="15" t="s">
        <v>26</v>
      </c>
      <c r="S33" s="15" t="s">
        <v>189</v>
      </c>
      <c r="T33" s="15" t="s">
        <v>24</v>
      </c>
      <c r="U33" s="14">
        <v>43620</v>
      </c>
      <c r="V33" s="14"/>
      <c r="W33" s="16" t="s">
        <v>24</v>
      </c>
      <c r="X33" s="18" t="s">
        <v>177</v>
      </c>
      <c r="Y33" s="18" t="s">
        <v>222</v>
      </c>
      <c r="Z33" s="14" t="s">
        <v>215</v>
      </c>
      <c r="AA33" s="19" t="s">
        <v>277</v>
      </c>
      <c r="AB33" s="19">
        <v>45475</v>
      </c>
      <c r="AC33" s="20" t="s">
        <v>27</v>
      </c>
      <c r="AD33" s="20"/>
      <c r="AE33" s="15"/>
      <c r="AF33" s="15"/>
      <c r="AG33" s="20"/>
    </row>
    <row r="34" spans="1:33" ht="30.75" thickBot="1" x14ac:dyDescent="0.3">
      <c r="A34" s="207">
        <v>5</v>
      </c>
      <c r="B34" s="10">
        <v>30002505012000</v>
      </c>
      <c r="C34" s="11">
        <v>3</v>
      </c>
      <c r="D34" s="12" t="s">
        <v>38</v>
      </c>
      <c r="E34" s="13" t="s">
        <v>24</v>
      </c>
      <c r="F34" s="177">
        <v>205</v>
      </c>
      <c r="G34" s="178">
        <v>140</v>
      </c>
      <c r="H34" s="178">
        <v>65</v>
      </c>
      <c r="I34" s="177">
        <v>22</v>
      </c>
      <c r="J34" s="182">
        <v>2019</v>
      </c>
      <c r="K34" s="167">
        <v>43201</v>
      </c>
      <c r="L34" s="167">
        <v>43483</v>
      </c>
      <c r="M34" s="167">
        <v>43648</v>
      </c>
      <c r="N34" s="254">
        <v>44196</v>
      </c>
      <c r="O34" s="268" t="s">
        <v>213</v>
      </c>
      <c r="P34" s="14" t="s">
        <v>25</v>
      </c>
      <c r="Q34" s="14">
        <v>44165</v>
      </c>
      <c r="R34" s="15" t="s">
        <v>26</v>
      </c>
      <c r="S34" s="15" t="s">
        <v>189</v>
      </c>
      <c r="T34" s="15" t="s">
        <v>24</v>
      </c>
      <c r="U34" s="14" t="s">
        <v>29</v>
      </c>
      <c r="V34" s="14"/>
      <c r="W34" s="39" t="s">
        <v>24</v>
      </c>
      <c r="X34" s="18" t="s">
        <v>40</v>
      </c>
      <c r="Y34" s="17" t="s">
        <v>29</v>
      </c>
      <c r="Z34" s="19" t="s">
        <v>190</v>
      </c>
      <c r="AA34" s="17"/>
      <c r="AB34" s="19">
        <v>45488</v>
      </c>
      <c r="AC34" s="20" t="s">
        <v>27</v>
      </c>
      <c r="AD34" s="15"/>
      <c r="AE34" s="15"/>
      <c r="AF34" s="15"/>
      <c r="AG34" s="15"/>
    </row>
    <row r="35" spans="1:33" s="63" customFormat="1" ht="360.75" thickBot="1" x14ac:dyDescent="0.3">
      <c r="A35" s="207">
        <v>48</v>
      </c>
      <c r="B35" s="10">
        <v>30000985011988</v>
      </c>
      <c r="C35" s="11">
        <v>3</v>
      </c>
      <c r="D35" s="12" t="s">
        <v>105</v>
      </c>
      <c r="E35" s="13" t="s">
        <v>24</v>
      </c>
      <c r="F35" s="177">
        <v>5000</v>
      </c>
      <c r="G35" s="178">
        <v>1000</v>
      </c>
      <c r="H35" s="178">
        <v>4000</v>
      </c>
      <c r="I35" s="177">
        <v>30</v>
      </c>
      <c r="J35" s="182">
        <v>2019</v>
      </c>
      <c r="K35" s="167">
        <v>43521</v>
      </c>
      <c r="L35" s="167">
        <v>43521</v>
      </c>
      <c r="M35" s="167">
        <v>43635</v>
      </c>
      <c r="N35" s="254">
        <v>44196</v>
      </c>
      <c r="O35" s="268" t="s">
        <v>213</v>
      </c>
      <c r="P35" s="14" t="s">
        <v>25</v>
      </c>
      <c r="Q35" s="14">
        <v>44196</v>
      </c>
      <c r="R35" s="15" t="s">
        <v>26</v>
      </c>
      <c r="S35" s="15" t="s">
        <v>189</v>
      </c>
      <c r="T35" s="15" t="s">
        <v>24</v>
      </c>
      <c r="U35" s="14" t="s">
        <v>29</v>
      </c>
      <c r="V35" s="14"/>
      <c r="W35" s="16" t="s">
        <v>24</v>
      </c>
      <c r="X35" s="19" t="s">
        <v>227</v>
      </c>
      <c r="Y35" s="18" t="s">
        <v>255</v>
      </c>
      <c r="Z35" s="19" t="s">
        <v>239</v>
      </c>
      <c r="AA35" s="243" t="s">
        <v>296</v>
      </c>
      <c r="AB35" s="19">
        <v>45503</v>
      </c>
      <c r="AC35" s="16" t="s">
        <v>278</v>
      </c>
      <c r="AD35" s="16"/>
      <c r="AE35" s="15"/>
      <c r="AF35" s="15"/>
      <c r="AG35" s="15"/>
    </row>
    <row r="36" spans="1:33" ht="255.75" thickBot="1" x14ac:dyDescent="0.3">
      <c r="A36" s="207">
        <v>66</v>
      </c>
      <c r="B36" s="10">
        <v>30003045012008</v>
      </c>
      <c r="C36" s="11">
        <v>3</v>
      </c>
      <c r="D36" s="12" t="s">
        <v>129</v>
      </c>
      <c r="E36" s="13" t="s">
        <v>24</v>
      </c>
      <c r="F36" s="181">
        <v>800</v>
      </c>
      <c r="G36" s="178">
        <v>730</v>
      </c>
      <c r="H36" s="286">
        <v>70</v>
      </c>
      <c r="I36" s="177">
        <v>20</v>
      </c>
      <c r="J36" s="182">
        <v>2018</v>
      </c>
      <c r="K36" s="167">
        <v>43083</v>
      </c>
      <c r="L36" s="287">
        <v>43264</v>
      </c>
      <c r="M36" s="167">
        <v>43294</v>
      </c>
      <c r="N36" s="254">
        <v>44926</v>
      </c>
      <c r="O36" s="268" t="s">
        <v>213</v>
      </c>
      <c r="P36" s="14" t="s">
        <v>42</v>
      </c>
      <c r="Q36" s="14">
        <v>44858</v>
      </c>
      <c r="R36" s="15" t="s">
        <v>26</v>
      </c>
      <c r="S36" s="15" t="s">
        <v>62</v>
      </c>
      <c r="T36" s="15" t="s">
        <v>24</v>
      </c>
      <c r="U36" s="14">
        <v>44994</v>
      </c>
      <c r="V36" s="14"/>
      <c r="W36" s="16" t="s">
        <v>24</v>
      </c>
      <c r="X36" s="18" t="s">
        <v>185</v>
      </c>
      <c r="Y36" s="19" t="s">
        <v>172</v>
      </c>
      <c r="Z36" s="19" t="s">
        <v>287</v>
      </c>
      <c r="AA36" s="19" t="s">
        <v>294</v>
      </c>
      <c r="AB36" s="19">
        <v>45503</v>
      </c>
      <c r="AC36" s="20" t="s">
        <v>288</v>
      </c>
      <c r="AD36" s="16"/>
      <c r="AE36" s="15"/>
      <c r="AF36" s="15"/>
      <c r="AG36" s="16"/>
    </row>
    <row r="37" spans="1:33" s="38" customFormat="1" ht="105.75" thickBot="1" x14ac:dyDescent="0.3">
      <c r="A37" s="207">
        <v>67</v>
      </c>
      <c r="B37" s="211">
        <v>30001355011981</v>
      </c>
      <c r="C37" s="212">
        <v>3</v>
      </c>
      <c r="D37" s="348" t="s">
        <v>130</v>
      </c>
      <c r="E37" s="285" t="s">
        <v>24</v>
      </c>
      <c r="F37" s="213">
        <v>20000</v>
      </c>
      <c r="G37" s="214">
        <v>18000</v>
      </c>
      <c r="H37" s="214">
        <v>2000</v>
      </c>
      <c r="I37" s="213">
        <v>3000</v>
      </c>
      <c r="J37" s="215">
        <v>2013</v>
      </c>
      <c r="K37" s="216">
        <v>40344</v>
      </c>
      <c r="L37" s="216">
        <v>41474</v>
      </c>
      <c r="M37" s="216">
        <v>41570</v>
      </c>
      <c r="N37" s="262">
        <v>43465</v>
      </c>
      <c r="O37" s="274" t="s">
        <v>213</v>
      </c>
      <c r="P37" s="217" t="s">
        <v>30</v>
      </c>
      <c r="Q37" s="217">
        <v>42307</v>
      </c>
      <c r="R37" s="218" t="s">
        <v>26</v>
      </c>
      <c r="S37" s="218" t="s">
        <v>62</v>
      </c>
      <c r="T37" s="218" t="s">
        <v>24</v>
      </c>
      <c r="U37" s="217">
        <v>43559</v>
      </c>
      <c r="V37" s="217"/>
      <c r="W37" s="218" t="s">
        <v>24</v>
      </c>
      <c r="X37" s="292" t="s">
        <v>131</v>
      </c>
      <c r="Y37" s="292" t="s">
        <v>132</v>
      </c>
      <c r="Z37" s="233" t="s">
        <v>223</v>
      </c>
      <c r="AA37" s="335" t="s">
        <v>214</v>
      </c>
      <c r="AB37" s="233">
        <v>45364</v>
      </c>
      <c r="AC37" s="20" t="s">
        <v>27</v>
      </c>
      <c r="AD37" s="15" t="s">
        <v>29</v>
      </c>
      <c r="AE37" s="15"/>
      <c r="AF37" s="15"/>
      <c r="AG37" s="15"/>
    </row>
    <row r="38" spans="1:33" s="103" customFormat="1" ht="90.75" thickBot="1" x14ac:dyDescent="0.3">
      <c r="A38" s="207">
        <v>21</v>
      </c>
      <c r="B38" s="75">
        <v>30000675011991</v>
      </c>
      <c r="C38" s="76">
        <v>4</v>
      </c>
      <c r="D38" s="77" t="s">
        <v>67</v>
      </c>
      <c r="E38" s="78" t="s">
        <v>24</v>
      </c>
      <c r="F38" s="226">
        <v>28000</v>
      </c>
      <c r="G38" s="227">
        <v>14000</v>
      </c>
      <c r="H38" s="227">
        <v>14000</v>
      </c>
      <c r="I38" s="226">
        <v>54</v>
      </c>
      <c r="J38" s="224">
        <v>2021</v>
      </c>
      <c r="K38" s="228">
        <v>43895</v>
      </c>
      <c r="L38" s="228">
        <v>44490</v>
      </c>
      <c r="M38" s="228">
        <v>44730</v>
      </c>
      <c r="N38" s="259">
        <v>45291</v>
      </c>
      <c r="O38" s="228" t="s">
        <v>213</v>
      </c>
      <c r="P38" s="79" t="s">
        <v>25</v>
      </c>
      <c r="Q38" s="79">
        <v>45291</v>
      </c>
      <c r="R38" s="81" t="s">
        <v>26</v>
      </c>
      <c r="S38" s="81" t="s">
        <v>189</v>
      </c>
      <c r="T38" s="81" t="s">
        <v>24</v>
      </c>
      <c r="U38" s="79">
        <v>45398</v>
      </c>
      <c r="V38" s="79" t="s">
        <v>29</v>
      </c>
      <c r="W38" s="91" t="s">
        <v>24</v>
      </c>
      <c r="X38" s="92" t="s">
        <v>68</v>
      </c>
      <c r="Y38" s="92" t="s">
        <v>29</v>
      </c>
      <c r="Z38" s="331" t="s">
        <v>196</v>
      </c>
      <c r="AA38" s="331" t="s">
        <v>300</v>
      </c>
      <c r="AB38" s="232">
        <v>45502</v>
      </c>
      <c r="AC38" s="81" t="s">
        <v>234</v>
      </c>
      <c r="AD38" s="91"/>
      <c r="AE38" s="81"/>
      <c r="AF38" s="81"/>
      <c r="AG38" s="81" t="s">
        <v>54</v>
      </c>
    </row>
    <row r="39" spans="1:33" s="63" customFormat="1" ht="60.75" thickBot="1" x14ac:dyDescent="0.3">
      <c r="A39" s="207">
        <v>22</v>
      </c>
      <c r="B39" s="75">
        <v>30001555011991</v>
      </c>
      <c r="C39" s="76">
        <v>4</v>
      </c>
      <c r="D39" s="77" t="s">
        <v>69</v>
      </c>
      <c r="E39" s="78" t="s">
        <v>24</v>
      </c>
      <c r="F39" s="226">
        <v>1000</v>
      </c>
      <c r="G39" s="227">
        <v>500</v>
      </c>
      <c r="H39" s="227">
        <v>500</v>
      </c>
      <c r="I39" s="226">
        <v>100</v>
      </c>
      <c r="J39" s="224">
        <v>2021</v>
      </c>
      <c r="K39" s="228">
        <v>44041</v>
      </c>
      <c r="L39" s="228">
        <v>44407</v>
      </c>
      <c r="M39" s="228">
        <v>44586</v>
      </c>
      <c r="N39" s="259">
        <v>45291</v>
      </c>
      <c r="O39" s="228" t="s">
        <v>213</v>
      </c>
      <c r="P39" s="79" t="s">
        <v>25</v>
      </c>
      <c r="Q39" s="79">
        <v>45291</v>
      </c>
      <c r="R39" s="81" t="s">
        <v>26</v>
      </c>
      <c r="S39" s="309" t="s">
        <v>189</v>
      </c>
      <c r="T39" s="81" t="s">
        <v>24</v>
      </c>
      <c r="U39" s="107">
        <v>45447</v>
      </c>
      <c r="V39" s="79" t="s">
        <v>29</v>
      </c>
      <c r="W39" s="223" t="s">
        <v>24</v>
      </c>
      <c r="X39" s="106" t="s">
        <v>180</v>
      </c>
      <c r="Y39" s="208" t="s">
        <v>70</v>
      </c>
      <c r="Z39" s="107" t="s">
        <v>197</v>
      </c>
      <c r="AA39" s="80" t="s">
        <v>279</v>
      </c>
      <c r="AB39" s="107">
        <v>45484</v>
      </c>
      <c r="AC39" s="91" t="s">
        <v>234</v>
      </c>
      <c r="AD39" s="91"/>
      <c r="AE39" s="81"/>
      <c r="AF39" s="81"/>
      <c r="AG39" s="81" t="s">
        <v>54</v>
      </c>
    </row>
    <row r="40" spans="1:33" s="38" customFormat="1" ht="75.75" thickBot="1" x14ac:dyDescent="0.3">
      <c r="A40" s="207">
        <v>33</v>
      </c>
      <c r="B40" s="75">
        <v>30000155011982</v>
      </c>
      <c r="C40" s="76">
        <v>4</v>
      </c>
      <c r="D40" s="77" t="s">
        <v>83</v>
      </c>
      <c r="E40" s="78" t="s">
        <v>24</v>
      </c>
      <c r="F40" s="221">
        <v>100</v>
      </c>
      <c r="G40" s="220">
        <v>70</v>
      </c>
      <c r="H40" s="220">
        <v>30</v>
      </c>
      <c r="I40" s="221">
        <v>15</v>
      </c>
      <c r="J40" s="222">
        <v>2023</v>
      </c>
      <c r="K40" s="228" t="s">
        <v>29</v>
      </c>
      <c r="L40" s="228">
        <v>44958</v>
      </c>
      <c r="M40" s="228">
        <v>44995</v>
      </c>
      <c r="N40" s="259">
        <v>45291</v>
      </c>
      <c r="O40" s="228" t="s">
        <v>213</v>
      </c>
      <c r="P40" s="79" t="s">
        <v>30</v>
      </c>
      <c r="Q40" s="79">
        <v>45177</v>
      </c>
      <c r="R40" s="81" t="s">
        <v>26</v>
      </c>
      <c r="S40" s="81" t="s">
        <v>189</v>
      </c>
      <c r="T40" s="81" t="s">
        <v>24</v>
      </c>
      <c r="U40" s="79">
        <v>45366</v>
      </c>
      <c r="V40" s="79" t="s">
        <v>29</v>
      </c>
      <c r="W40" s="223" t="s">
        <v>24</v>
      </c>
      <c r="X40" s="106" t="s">
        <v>181</v>
      </c>
      <c r="Y40" s="208" t="s">
        <v>84</v>
      </c>
      <c r="Z40" s="79" t="s">
        <v>198</v>
      </c>
      <c r="AA40" s="80" t="s">
        <v>280</v>
      </c>
      <c r="AB40" s="107">
        <v>45488</v>
      </c>
      <c r="AC40" s="81" t="s">
        <v>234</v>
      </c>
      <c r="AD40" s="81"/>
      <c r="AE40" s="81"/>
      <c r="AF40" s="81"/>
      <c r="AG40" s="81"/>
    </row>
    <row r="41" spans="1:33" ht="105.75" thickBot="1" x14ac:dyDescent="0.3">
      <c r="A41" s="207">
        <v>45</v>
      </c>
      <c r="B41" s="75">
        <v>30000925011981</v>
      </c>
      <c r="C41" s="76">
        <v>4</v>
      </c>
      <c r="D41" s="77" t="s">
        <v>101</v>
      </c>
      <c r="E41" s="78" t="s">
        <v>24</v>
      </c>
      <c r="F41" s="221">
        <v>1800</v>
      </c>
      <c r="G41" s="220">
        <v>1700</v>
      </c>
      <c r="H41" s="220">
        <v>100</v>
      </c>
      <c r="I41" s="219">
        <v>14</v>
      </c>
      <c r="J41" s="222">
        <v>2023</v>
      </c>
      <c r="K41" s="228">
        <v>44279</v>
      </c>
      <c r="L41" s="228">
        <v>44533</v>
      </c>
      <c r="M41" s="228">
        <v>44672</v>
      </c>
      <c r="N41" s="259">
        <v>45291</v>
      </c>
      <c r="O41" s="228" t="s">
        <v>213</v>
      </c>
      <c r="P41" s="79" t="s">
        <v>25</v>
      </c>
      <c r="Q41" s="288">
        <v>45291</v>
      </c>
      <c r="R41" s="81" t="s">
        <v>26</v>
      </c>
      <c r="S41" s="81" t="s">
        <v>189</v>
      </c>
      <c r="T41" s="271" t="s">
        <v>24</v>
      </c>
      <c r="U41" s="107">
        <v>45315</v>
      </c>
      <c r="V41" s="79" t="s">
        <v>29</v>
      </c>
      <c r="W41" s="305" t="s">
        <v>24</v>
      </c>
      <c r="X41" s="106" t="s">
        <v>102</v>
      </c>
      <c r="Y41" s="208" t="s">
        <v>103</v>
      </c>
      <c r="Z41" s="107" t="s">
        <v>188</v>
      </c>
      <c r="AA41" s="107" t="s">
        <v>297</v>
      </c>
      <c r="AB41" s="107">
        <v>45497</v>
      </c>
      <c r="AC41" s="91" t="s">
        <v>234</v>
      </c>
      <c r="AD41" s="81"/>
      <c r="AE41" s="81"/>
      <c r="AF41" s="81"/>
      <c r="AG41" s="81"/>
    </row>
    <row r="42" spans="1:33" ht="150.75" thickBot="1" x14ac:dyDescent="0.3">
      <c r="A42" s="207">
        <v>46</v>
      </c>
      <c r="B42" s="75">
        <v>30000225011982</v>
      </c>
      <c r="C42" s="76">
        <v>4</v>
      </c>
      <c r="D42" s="77" t="s">
        <v>104</v>
      </c>
      <c r="E42" s="78" t="s">
        <v>24</v>
      </c>
      <c r="F42" s="221">
        <v>525</v>
      </c>
      <c r="G42" s="220">
        <v>150</v>
      </c>
      <c r="H42" s="220">
        <v>375</v>
      </c>
      <c r="I42" s="221">
        <v>10</v>
      </c>
      <c r="J42" s="222">
        <v>2023</v>
      </c>
      <c r="K42" s="228">
        <v>44869</v>
      </c>
      <c r="L42" s="228">
        <v>44886</v>
      </c>
      <c r="M42" s="228">
        <v>45191</v>
      </c>
      <c r="N42" s="259">
        <v>45291</v>
      </c>
      <c r="O42" s="228" t="s">
        <v>213</v>
      </c>
      <c r="P42" s="79" t="s">
        <v>30</v>
      </c>
      <c r="Q42" s="79">
        <v>45247</v>
      </c>
      <c r="R42" s="81" t="s">
        <v>26</v>
      </c>
      <c r="S42" s="81" t="s">
        <v>189</v>
      </c>
      <c r="T42" s="81" t="s">
        <v>24</v>
      </c>
      <c r="U42" s="107">
        <v>45317</v>
      </c>
      <c r="V42" s="107" t="s">
        <v>29</v>
      </c>
      <c r="W42" s="91" t="s">
        <v>24</v>
      </c>
      <c r="X42" s="106" t="s">
        <v>182</v>
      </c>
      <c r="Y42" s="208" t="s">
        <v>183</v>
      </c>
      <c r="Z42" s="107" t="s">
        <v>199</v>
      </c>
      <c r="AA42" s="107" t="s">
        <v>295</v>
      </c>
      <c r="AB42" s="107">
        <v>45503</v>
      </c>
      <c r="AC42" s="91" t="s">
        <v>234</v>
      </c>
      <c r="AD42" s="93"/>
      <c r="AE42" s="81"/>
      <c r="AF42" s="81"/>
      <c r="AG42" s="81"/>
    </row>
    <row r="43" spans="1:33" ht="103.5" customHeight="1" thickBot="1" x14ac:dyDescent="0.3">
      <c r="A43" s="207">
        <v>49</v>
      </c>
      <c r="B43" s="75">
        <v>30001335011981</v>
      </c>
      <c r="C43" s="76">
        <v>4</v>
      </c>
      <c r="D43" s="77" t="s">
        <v>106</v>
      </c>
      <c r="E43" s="78" t="s">
        <v>24</v>
      </c>
      <c r="F43" s="330">
        <v>2500</v>
      </c>
      <c r="G43" s="227">
        <v>500</v>
      </c>
      <c r="H43" s="333">
        <v>2000</v>
      </c>
      <c r="I43" s="226">
        <v>20</v>
      </c>
      <c r="J43" s="224">
        <v>2021</v>
      </c>
      <c r="K43" s="228">
        <v>44307</v>
      </c>
      <c r="L43" s="228">
        <v>44504</v>
      </c>
      <c r="M43" s="229">
        <v>44810</v>
      </c>
      <c r="N43" s="259">
        <v>45291</v>
      </c>
      <c r="O43" s="228" t="s">
        <v>213</v>
      </c>
      <c r="P43" s="79" t="s">
        <v>25</v>
      </c>
      <c r="Q43" s="79">
        <v>45291</v>
      </c>
      <c r="R43" s="81" t="s">
        <v>26</v>
      </c>
      <c r="S43" s="81" t="s">
        <v>189</v>
      </c>
      <c r="T43" s="81" t="s">
        <v>24</v>
      </c>
      <c r="U43" s="79">
        <v>45391</v>
      </c>
      <c r="V43" s="79" t="s">
        <v>29</v>
      </c>
      <c r="W43" s="91" t="s">
        <v>24</v>
      </c>
      <c r="X43" s="92" t="s">
        <v>107</v>
      </c>
      <c r="Y43" s="92"/>
      <c r="Z43" s="331" t="s">
        <v>200</v>
      </c>
      <c r="AA43" s="331" t="s">
        <v>301</v>
      </c>
      <c r="AB43" s="232">
        <v>45502</v>
      </c>
      <c r="AC43" s="271" t="s">
        <v>234</v>
      </c>
      <c r="AD43" s="91"/>
      <c r="AE43" s="81"/>
      <c r="AF43" s="81"/>
      <c r="AG43" s="81"/>
    </row>
    <row r="44" spans="1:33" ht="90.75" thickBot="1" x14ac:dyDescent="0.3">
      <c r="A44" s="207">
        <v>7</v>
      </c>
      <c r="B44" s="293">
        <v>30000955011981</v>
      </c>
      <c r="C44" s="82">
        <v>5</v>
      </c>
      <c r="D44" s="83" t="s">
        <v>45</v>
      </c>
      <c r="E44" s="84" t="s">
        <v>24</v>
      </c>
      <c r="F44" s="235">
        <v>3000</v>
      </c>
      <c r="G44" s="236">
        <v>1500</v>
      </c>
      <c r="H44" s="236">
        <v>1500</v>
      </c>
      <c r="I44" s="235">
        <v>148</v>
      </c>
      <c r="J44" s="304">
        <v>2023</v>
      </c>
      <c r="K44" s="237">
        <v>44545</v>
      </c>
      <c r="L44" s="237">
        <v>44545</v>
      </c>
      <c r="M44" s="237">
        <v>44730</v>
      </c>
      <c r="N44" s="257">
        <v>45291</v>
      </c>
      <c r="O44" s="322">
        <v>45657</v>
      </c>
      <c r="P44" s="85" t="s">
        <v>30</v>
      </c>
      <c r="Q44" s="98" t="s">
        <v>29</v>
      </c>
      <c r="R44" s="86" t="s">
        <v>26</v>
      </c>
      <c r="S44" s="86" t="s">
        <v>203</v>
      </c>
      <c r="T44" s="86" t="s">
        <v>24</v>
      </c>
      <c r="U44" s="85">
        <v>45176</v>
      </c>
      <c r="V44" s="85">
        <v>45307</v>
      </c>
      <c r="W44" s="238" t="s">
        <v>24</v>
      </c>
      <c r="X44" s="85" t="s">
        <v>29</v>
      </c>
      <c r="Y44" s="85" t="s">
        <v>29</v>
      </c>
      <c r="Z44" s="85" t="s">
        <v>192</v>
      </c>
      <c r="AA44" s="99" t="s">
        <v>205</v>
      </c>
      <c r="AB44" s="98">
        <v>45478</v>
      </c>
      <c r="AC44" s="87" t="s">
        <v>263</v>
      </c>
      <c r="AD44" s="88" t="s">
        <v>284</v>
      </c>
      <c r="AE44" s="86">
        <f>V44-U44</f>
        <v>131</v>
      </c>
      <c r="AF44" s="86"/>
      <c r="AG44" s="86"/>
    </row>
    <row r="45" spans="1:33" ht="255.75" thickBot="1" x14ac:dyDescent="0.3">
      <c r="A45" s="207">
        <v>19</v>
      </c>
      <c r="B45" s="293">
        <v>30103955012020</v>
      </c>
      <c r="C45" s="82">
        <v>5</v>
      </c>
      <c r="D45" s="83" t="s">
        <v>64</v>
      </c>
      <c r="E45" s="337" t="s">
        <v>24</v>
      </c>
      <c r="F45" s="327">
        <v>200</v>
      </c>
      <c r="G45" s="328">
        <v>51</v>
      </c>
      <c r="H45" s="328">
        <v>149</v>
      </c>
      <c r="I45" s="327">
        <v>2</v>
      </c>
      <c r="J45" s="329">
        <v>2019</v>
      </c>
      <c r="K45" s="157">
        <v>43529</v>
      </c>
      <c r="L45" s="157">
        <v>43637</v>
      </c>
      <c r="M45" s="157">
        <v>44001</v>
      </c>
      <c r="N45" s="257">
        <v>44926</v>
      </c>
      <c r="O45" s="237" t="s">
        <v>213</v>
      </c>
      <c r="P45" s="85" t="s">
        <v>30</v>
      </c>
      <c r="Q45" s="85">
        <v>44985</v>
      </c>
      <c r="R45" s="86" t="s">
        <v>26</v>
      </c>
      <c r="S45" s="86" t="s">
        <v>189</v>
      </c>
      <c r="T45" s="86" t="s">
        <v>24</v>
      </c>
      <c r="U45" s="85">
        <v>45008</v>
      </c>
      <c r="V45" s="85">
        <v>45391</v>
      </c>
      <c r="W45" s="87" t="s">
        <v>24</v>
      </c>
      <c r="X45" s="246" t="s">
        <v>178</v>
      </c>
      <c r="Y45" s="98" t="s">
        <v>254</v>
      </c>
      <c r="Z45" s="98" t="s">
        <v>179</v>
      </c>
      <c r="AA45" s="98" t="s">
        <v>260</v>
      </c>
      <c r="AB45" s="98">
        <v>45478</v>
      </c>
      <c r="AC45" s="310" t="s">
        <v>282</v>
      </c>
      <c r="AD45" s="306" t="s">
        <v>289</v>
      </c>
      <c r="AE45" s="86">
        <f>V45-U45</f>
        <v>383</v>
      </c>
      <c r="AF45" s="86"/>
      <c r="AG45" s="323"/>
    </row>
    <row r="46" spans="1:33" ht="255.75" thickBot="1" x14ac:dyDescent="0.3">
      <c r="A46" s="230">
        <v>44</v>
      </c>
      <c r="B46" s="320">
        <v>30000915011982</v>
      </c>
      <c r="C46" s="82">
        <v>5</v>
      </c>
      <c r="D46" s="83" t="s">
        <v>100</v>
      </c>
      <c r="E46" s="84" t="s">
        <v>24</v>
      </c>
      <c r="F46" s="327">
        <v>8587</v>
      </c>
      <c r="G46" s="328">
        <v>1718</v>
      </c>
      <c r="H46" s="328">
        <v>6869</v>
      </c>
      <c r="I46" s="327">
        <v>462</v>
      </c>
      <c r="J46" s="329">
        <v>2019</v>
      </c>
      <c r="K46" s="157">
        <v>43438</v>
      </c>
      <c r="L46" s="157">
        <v>43670</v>
      </c>
      <c r="M46" s="157">
        <v>43767</v>
      </c>
      <c r="N46" s="257">
        <v>44926</v>
      </c>
      <c r="O46" s="237" t="s">
        <v>213</v>
      </c>
      <c r="P46" s="85" t="s">
        <v>30</v>
      </c>
      <c r="Q46" s="85">
        <v>44897</v>
      </c>
      <c r="R46" s="86" t="s">
        <v>26</v>
      </c>
      <c r="S46" s="86" t="s">
        <v>189</v>
      </c>
      <c r="T46" s="86" t="s">
        <v>24</v>
      </c>
      <c r="U46" s="98">
        <v>45028</v>
      </c>
      <c r="V46" s="85">
        <v>45412</v>
      </c>
      <c r="W46" s="87" t="s">
        <v>24</v>
      </c>
      <c r="X46" s="332" t="s">
        <v>225</v>
      </c>
      <c r="Y46" s="332" t="s">
        <v>226</v>
      </c>
      <c r="Z46" s="340" t="s">
        <v>224</v>
      </c>
      <c r="AA46" s="332" t="s">
        <v>230</v>
      </c>
      <c r="AB46" s="98">
        <v>45478</v>
      </c>
      <c r="AC46" s="87" t="s">
        <v>258</v>
      </c>
      <c r="AD46" s="88" t="s">
        <v>286</v>
      </c>
      <c r="AE46" s="86">
        <f>V46-U46</f>
        <v>384</v>
      </c>
      <c r="AF46" s="86"/>
      <c r="AG46" s="87"/>
    </row>
    <row r="47" spans="1:33" ht="180.75" thickBot="1" x14ac:dyDescent="0.3">
      <c r="A47" s="207">
        <v>69</v>
      </c>
      <c r="B47" s="293">
        <v>30001365011982</v>
      </c>
      <c r="C47" s="82">
        <v>5</v>
      </c>
      <c r="D47" s="83" t="s">
        <v>135</v>
      </c>
      <c r="E47" s="307" t="s">
        <v>24</v>
      </c>
      <c r="F47" s="352">
        <v>500</v>
      </c>
      <c r="G47" s="361">
        <v>400</v>
      </c>
      <c r="H47" s="353">
        <v>100</v>
      </c>
      <c r="I47" s="362">
        <v>10</v>
      </c>
      <c r="J47" s="354">
        <v>2023</v>
      </c>
      <c r="K47" s="237">
        <v>44498</v>
      </c>
      <c r="L47" s="367">
        <v>44523</v>
      </c>
      <c r="M47" s="237">
        <v>44646</v>
      </c>
      <c r="N47" s="308">
        <v>45291</v>
      </c>
      <c r="O47" s="237" t="s">
        <v>213</v>
      </c>
      <c r="P47" s="85" t="s">
        <v>30</v>
      </c>
      <c r="Q47" s="85">
        <v>45230</v>
      </c>
      <c r="R47" s="307" t="s">
        <v>26</v>
      </c>
      <c r="S47" s="86" t="s">
        <v>189</v>
      </c>
      <c r="T47" s="86" t="s">
        <v>24</v>
      </c>
      <c r="U47" s="85">
        <v>45309</v>
      </c>
      <c r="V47" s="290">
        <v>45491</v>
      </c>
      <c r="W47" s="238" t="s">
        <v>24</v>
      </c>
      <c r="X47" s="99" t="s">
        <v>136</v>
      </c>
      <c r="Y47" s="246" t="s">
        <v>228</v>
      </c>
      <c r="Z47" s="334" t="s">
        <v>266</v>
      </c>
      <c r="AA47" s="85" t="s">
        <v>281</v>
      </c>
      <c r="AB47" s="98">
        <v>45499</v>
      </c>
      <c r="AC47" s="310" t="s">
        <v>299</v>
      </c>
      <c r="AD47" s="306" t="s">
        <v>290</v>
      </c>
      <c r="AE47" s="86">
        <f>V47-U47</f>
        <v>182</v>
      </c>
      <c r="AF47" s="86"/>
      <c r="AG47" s="86"/>
    </row>
    <row r="48" spans="1:33" ht="409.6" thickBot="1" x14ac:dyDescent="0.3">
      <c r="A48" s="231">
        <v>11</v>
      </c>
      <c r="B48" s="356">
        <v>30000285011981</v>
      </c>
      <c r="C48" s="357">
        <v>6</v>
      </c>
      <c r="D48" s="350" t="s">
        <v>55</v>
      </c>
      <c r="E48" s="358" t="s">
        <v>24</v>
      </c>
      <c r="F48" s="359">
        <v>25000</v>
      </c>
      <c r="G48" s="360">
        <v>6000</v>
      </c>
      <c r="H48" s="360">
        <v>19000</v>
      </c>
      <c r="I48" s="359">
        <v>400</v>
      </c>
      <c r="J48" s="364">
        <v>2024</v>
      </c>
      <c r="K48" s="366">
        <v>42864</v>
      </c>
      <c r="L48" s="366">
        <v>45320</v>
      </c>
      <c r="M48" s="366">
        <v>45402</v>
      </c>
      <c r="N48" s="369">
        <v>45657</v>
      </c>
      <c r="O48" s="97" t="s">
        <v>213</v>
      </c>
      <c r="P48" s="370" t="s">
        <v>30</v>
      </c>
      <c r="Q48" s="370" t="s">
        <v>29</v>
      </c>
      <c r="R48" s="289" t="s">
        <v>26</v>
      </c>
      <c r="S48" s="289" t="s">
        <v>81</v>
      </c>
      <c r="T48" s="289" t="s">
        <v>24</v>
      </c>
      <c r="U48" s="366">
        <v>42864</v>
      </c>
      <c r="V48" s="366">
        <v>45320</v>
      </c>
      <c r="W48" s="371" t="s">
        <v>24</v>
      </c>
      <c r="X48" s="372" t="s">
        <v>187</v>
      </c>
      <c r="Y48" s="372" t="s">
        <v>195</v>
      </c>
      <c r="Z48" s="366" t="s">
        <v>256</v>
      </c>
      <c r="AA48" s="372" t="s">
        <v>257</v>
      </c>
      <c r="AB48" s="44">
        <v>45448</v>
      </c>
      <c r="AC48" s="299" t="s">
        <v>201</v>
      </c>
      <c r="AD48" s="371" t="s">
        <v>302</v>
      </c>
      <c r="AE48" s="289">
        <f>V48-U48</f>
        <v>2456</v>
      </c>
      <c r="AF48" s="289">
        <f>M48-V48</f>
        <v>82</v>
      </c>
      <c r="AG48" s="289" t="s">
        <v>231</v>
      </c>
    </row>
    <row r="49" spans="1:33" ht="16.5" thickBot="1" x14ac:dyDescent="0.3">
      <c r="A49" s="207">
        <v>13</v>
      </c>
      <c r="B49" s="296">
        <v>30000345011981</v>
      </c>
      <c r="C49" s="40">
        <v>6</v>
      </c>
      <c r="D49" s="41" t="s">
        <v>57</v>
      </c>
      <c r="E49" s="42" t="s">
        <v>24</v>
      </c>
      <c r="F49" s="281">
        <v>32594</v>
      </c>
      <c r="G49" s="280">
        <v>29694</v>
      </c>
      <c r="H49" s="280">
        <v>2900</v>
      </c>
      <c r="I49" s="363">
        <v>2000</v>
      </c>
      <c r="J49" s="365">
        <v>2018</v>
      </c>
      <c r="K49" s="283">
        <v>43053</v>
      </c>
      <c r="L49" s="283">
        <v>43081</v>
      </c>
      <c r="M49" s="368">
        <v>43169</v>
      </c>
      <c r="N49" s="264">
        <v>44561</v>
      </c>
      <c r="O49" s="44">
        <v>45657</v>
      </c>
      <c r="P49" s="43" t="s">
        <v>30</v>
      </c>
      <c r="Q49" s="43" t="s">
        <v>29</v>
      </c>
      <c r="R49" s="45" t="s">
        <v>26</v>
      </c>
      <c r="S49" s="289" t="s">
        <v>203</v>
      </c>
      <c r="T49" s="45" t="s">
        <v>24</v>
      </c>
      <c r="U49" s="43" t="s">
        <v>29</v>
      </c>
      <c r="V49" s="43" t="s">
        <v>29</v>
      </c>
      <c r="W49" s="45" t="s">
        <v>29</v>
      </c>
      <c r="X49" s="355" t="s">
        <v>29</v>
      </c>
      <c r="Y49" s="43" t="s">
        <v>29</v>
      </c>
      <c r="Z49" s="43" t="s">
        <v>29</v>
      </c>
      <c r="AA49" s="43" t="s">
        <v>29</v>
      </c>
      <c r="AB49" s="43" t="s">
        <v>29</v>
      </c>
      <c r="AC49" s="45" t="s">
        <v>29</v>
      </c>
      <c r="AD49" s="45" t="s">
        <v>29</v>
      </c>
      <c r="AE49" s="45" t="s">
        <v>29</v>
      </c>
      <c r="AF49" s="45" t="s">
        <v>29</v>
      </c>
      <c r="AG49" s="45" t="s">
        <v>54</v>
      </c>
    </row>
    <row r="50" spans="1:33" ht="16.5" thickBot="1" x14ac:dyDescent="0.3">
      <c r="A50" s="207">
        <v>14</v>
      </c>
      <c r="B50" s="296">
        <v>30000385011981</v>
      </c>
      <c r="C50" s="40">
        <v>6</v>
      </c>
      <c r="D50" s="41" t="s">
        <v>58</v>
      </c>
      <c r="E50" s="42" t="s">
        <v>24</v>
      </c>
      <c r="F50" s="281">
        <v>514</v>
      </c>
      <c r="G50" s="280">
        <v>466</v>
      </c>
      <c r="H50" s="280">
        <v>48</v>
      </c>
      <c r="I50" s="281">
        <v>19</v>
      </c>
      <c r="J50" s="282">
        <v>2018</v>
      </c>
      <c r="K50" s="283">
        <v>43262</v>
      </c>
      <c r="L50" s="283">
        <v>43262</v>
      </c>
      <c r="M50" s="283">
        <v>43392</v>
      </c>
      <c r="N50" s="264">
        <v>44196</v>
      </c>
      <c r="O50" s="44">
        <v>45657</v>
      </c>
      <c r="P50" s="43" t="s">
        <v>30</v>
      </c>
      <c r="Q50" s="43" t="s">
        <v>29</v>
      </c>
      <c r="R50" s="45" t="s">
        <v>26</v>
      </c>
      <c r="S50" s="289" t="s">
        <v>203</v>
      </c>
      <c r="T50" s="45" t="s">
        <v>24</v>
      </c>
      <c r="U50" s="43" t="s">
        <v>29</v>
      </c>
      <c r="V50" s="43" t="s">
        <v>29</v>
      </c>
      <c r="W50" s="45" t="s">
        <v>29</v>
      </c>
      <c r="X50" s="43" t="s">
        <v>29</v>
      </c>
      <c r="Y50" s="43" t="s">
        <v>29</v>
      </c>
      <c r="Z50" s="43" t="s">
        <v>29</v>
      </c>
      <c r="AA50" s="43" t="s">
        <v>29</v>
      </c>
      <c r="AB50" s="43" t="s">
        <v>29</v>
      </c>
      <c r="AC50" s="277" t="s">
        <v>29</v>
      </c>
      <c r="AD50" s="289" t="s">
        <v>29</v>
      </c>
      <c r="AE50" s="45" t="s">
        <v>29</v>
      </c>
      <c r="AF50" s="45" t="s">
        <v>29</v>
      </c>
      <c r="AG50" s="45" t="s">
        <v>54</v>
      </c>
    </row>
    <row r="51" spans="1:33" ht="105.75" thickBot="1" x14ac:dyDescent="0.3">
      <c r="A51" s="207">
        <v>16</v>
      </c>
      <c r="B51" s="296">
        <v>30000445011982</v>
      </c>
      <c r="C51" s="40">
        <v>6</v>
      </c>
      <c r="D51" s="41" t="s">
        <v>60</v>
      </c>
      <c r="E51" s="42" t="s">
        <v>24</v>
      </c>
      <c r="F51" s="46">
        <v>475</v>
      </c>
      <c r="G51" s="47">
        <v>333</v>
      </c>
      <c r="H51" s="47">
        <v>142</v>
      </c>
      <c r="I51" s="46">
        <v>475</v>
      </c>
      <c r="J51" s="183">
        <v>2024</v>
      </c>
      <c r="K51" s="283" t="s">
        <v>29</v>
      </c>
      <c r="L51" s="283" t="s">
        <v>29</v>
      </c>
      <c r="M51" s="283">
        <v>39339</v>
      </c>
      <c r="N51" s="264">
        <v>40543</v>
      </c>
      <c r="O51" s="44">
        <v>45657</v>
      </c>
      <c r="P51" s="43" t="s">
        <v>30</v>
      </c>
      <c r="Q51" s="43" t="s">
        <v>61</v>
      </c>
      <c r="R51" s="45" t="s">
        <v>26</v>
      </c>
      <c r="S51" s="289" t="s">
        <v>189</v>
      </c>
      <c r="T51" s="45" t="s">
        <v>24</v>
      </c>
      <c r="U51" s="43" t="s">
        <v>29</v>
      </c>
      <c r="V51" s="43" t="s">
        <v>29</v>
      </c>
      <c r="W51" s="299" t="s">
        <v>24</v>
      </c>
      <c r="X51" s="97" t="s">
        <v>194</v>
      </c>
      <c r="Y51" s="351" t="s">
        <v>29</v>
      </c>
      <c r="Z51" s="43" t="s">
        <v>269</v>
      </c>
      <c r="AA51" s="351" t="s">
        <v>29</v>
      </c>
      <c r="AB51" s="44">
        <v>45503</v>
      </c>
      <c r="AC51" s="299" t="s">
        <v>275</v>
      </c>
      <c r="AD51" s="193" t="s">
        <v>276</v>
      </c>
      <c r="AE51" s="45" t="s">
        <v>29</v>
      </c>
      <c r="AF51" s="45"/>
      <c r="AG51" s="193"/>
    </row>
    <row r="52" spans="1:33" ht="30.75" thickBot="1" x14ac:dyDescent="0.3">
      <c r="A52" s="207">
        <v>23</v>
      </c>
      <c r="B52" s="296">
        <v>30104235012023</v>
      </c>
      <c r="C52" s="40">
        <v>6</v>
      </c>
      <c r="D52" s="41" t="s">
        <v>71</v>
      </c>
      <c r="E52" s="277" t="s">
        <v>24</v>
      </c>
      <c r="F52" s="46">
        <v>5000</v>
      </c>
      <c r="G52" s="47">
        <v>3000</v>
      </c>
      <c r="H52" s="47">
        <v>2000</v>
      </c>
      <c r="I52" s="96">
        <v>10</v>
      </c>
      <c r="J52" s="183">
        <v>2023</v>
      </c>
      <c r="K52" s="44">
        <v>44936</v>
      </c>
      <c r="L52" s="44">
        <v>44951</v>
      </c>
      <c r="M52" s="44">
        <v>45213</v>
      </c>
      <c r="N52" s="260">
        <v>45657</v>
      </c>
      <c r="O52" s="97" t="s">
        <v>213</v>
      </c>
      <c r="P52" s="43" t="s">
        <v>30</v>
      </c>
      <c r="Q52" s="43" t="s">
        <v>29</v>
      </c>
      <c r="R52" s="45" t="s">
        <v>26</v>
      </c>
      <c r="S52" s="289" t="s">
        <v>81</v>
      </c>
      <c r="T52" s="45" t="s">
        <v>24</v>
      </c>
      <c r="U52" s="43" t="s">
        <v>29</v>
      </c>
      <c r="V52" s="43" t="s">
        <v>29</v>
      </c>
      <c r="W52" s="45" t="s">
        <v>29</v>
      </c>
      <c r="X52" s="43" t="s">
        <v>29</v>
      </c>
      <c r="Y52" s="43" t="s">
        <v>29</v>
      </c>
      <c r="Z52" s="43" t="s">
        <v>29</v>
      </c>
      <c r="AA52" s="43" t="s">
        <v>29</v>
      </c>
      <c r="AB52" s="43" t="s">
        <v>29</v>
      </c>
      <c r="AC52" s="45" t="s">
        <v>29</v>
      </c>
      <c r="AD52" s="45" t="s">
        <v>29</v>
      </c>
      <c r="AE52" s="45" t="s">
        <v>29</v>
      </c>
      <c r="AF52" s="45" t="s">
        <v>29</v>
      </c>
      <c r="AG52" s="193" t="s">
        <v>159</v>
      </c>
    </row>
    <row r="53" spans="1:33" ht="30.75" thickBot="1" x14ac:dyDescent="0.3">
      <c r="A53" s="207">
        <v>31</v>
      </c>
      <c r="B53" s="296">
        <v>30104075012022</v>
      </c>
      <c r="C53" s="40">
        <v>6</v>
      </c>
      <c r="D53" s="41" t="s">
        <v>80</v>
      </c>
      <c r="E53" s="42" t="s">
        <v>24</v>
      </c>
      <c r="F53" s="46">
        <v>1000</v>
      </c>
      <c r="G53" s="47">
        <v>500</v>
      </c>
      <c r="H53" s="47">
        <v>500</v>
      </c>
      <c r="I53" s="46">
        <v>2</v>
      </c>
      <c r="J53" s="183">
        <v>2022</v>
      </c>
      <c r="K53" s="44">
        <v>44403</v>
      </c>
      <c r="L53" s="44">
        <v>44573</v>
      </c>
      <c r="M53" s="44">
        <v>44631</v>
      </c>
      <c r="N53" s="260">
        <v>45657</v>
      </c>
      <c r="O53" s="97" t="s">
        <v>213</v>
      </c>
      <c r="P53" s="43" t="s">
        <v>30</v>
      </c>
      <c r="Q53" s="43" t="s">
        <v>29</v>
      </c>
      <c r="R53" s="45" t="s">
        <v>26</v>
      </c>
      <c r="S53" s="45" t="s">
        <v>81</v>
      </c>
      <c r="T53" s="45" t="s">
        <v>24</v>
      </c>
      <c r="U53" s="43" t="s">
        <v>29</v>
      </c>
      <c r="V53" s="43" t="s">
        <v>29</v>
      </c>
      <c r="W53" s="45" t="s">
        <v>29</v>
      </c>
      <c r="X53" s="291" t="s">
        <v>29</v>
      </c>
      <c r="Y53" s="291" t="s">
        <v>29</v>
      </c>
      <c r="Z53" s="291" t="s">
        <v>29</v>
      </c>
      <c r="AA53" s="291" t="s">
        <v>29</v>
      </c>
      <c r="AB53" s="43" t="s">
        <v>29</v>
      </c>
      <c r="AC53" s="45" t="s">
        <v>29</v>
      </c>
      <c r="AD53" s="45" t="s">
        <v>29</v>
      </c>
      <c r="AE53" s="45" t="s">
        <v>29</v>
      </c>
      <c r="AF53" s="45" t="s">
        <v>29</v>
      </c>
      <c r="AG53" s="45" t="s">
        <v>54</v>
      </c>
    </row>
    <row r="54" spans="1:33" ht="16.5" thickBot="1" x14ac:dyDescent="0.3">
      <c r="A54" s="207">
        <v>47</v>
      </c>
      <c r="B54" s="296">
        <v>30000055011982</v>
      </c>
      <c r="C54" s="40">
        <v>6</v>
      </c>
      <c r="D54" s="41" t="s">
        <v>146</v>
      </c>
      <c r="E54" s="42" t="s">
        <v>24</v>
      </c>
      <c r="F54" s="46">
        <v>2500</v>
      </c>
      <c r="G54" s="47">
        <v>1500</v>
      </c>
      <c r="H54" s="47">
        <v>1000</v>
      </c>
      <c r="I54" s="96">
        <v>80</v>
      </c>
      <c r="J54" s="183">
        <v>2020</v>
      </c>
      <c r="K54" s="44">
        <v>43894</v>
      </c>
      <c r="L54" s="44">
        <v>44011</v>
      </c>
      <c r="M54" s="44">
        <v>44191</v>
      </c>
      <c r="N54" s="260">
        <v>45657</v>
      </c>
      <c r="O54" s="97" t="s">
        <v>213</v>
      </c>
      <c r="P54" s="43" t="s">
        <v>25</v>
      </c>
      <c r="Q54" s="43">
        <v>45657</v>
      </c>
      <c r="R54" s="45" t="s">
        <v>26</v>
      </c>
      <c r="S54" s="45" t="s">
        <v>81</v>
      </c>
      <c r="T54" s="45" t="s">
        <v>24</v>
      </c>
      <c r="U54" s="43" t="s">
        <v>29</v>
      </c>
      <c r="V54" s="43" t="s">
        <v>29</v>
      </c>
      <c r="W54" s="45" t="s">
        <v>29</v>
      </c>
      <c r="X54" s="43" t="s">
        <v>29</v>
      </c>
      <c r="Y54" s="43" t="s">
        <v>29</v>
      </c>
      <c r="Z54" s="43" t="s">
        <v>29</v>
      </c>
      <c r="AA54" s="43" t="s">
        <v>29</v>
      </c>
      <c r="AB54" s="43" t="s">
        <v>29</v>
      </c>
      <c r="AC54" s="45" t="s">
        <v>29</v>
      </c>
      <c r="AD54" s="45" t="s">
        <v>29</v>
      </c>
      <c r="AE54" s="45" t="s">
        <v>29</v>
      </c>
      <c r="AF54" s="45" t="s">
        <v>29</v>
      </c>
      <c r="AG54" s="45" t="s">
        <v>54</v>
      </c>
    </row>
    <row r="55" spans="1:33" ht="210.75" thickBot="1" x14ac:dyDescent="0.3">
      <c r="A55" s="207">
        <v>51</v>
      </c>
      <c r="B55" s="296">
        <v>30000965011981</v>
      </c>
      <c r="C55" s="40">
        <v>6</v>
      </c>
      <c r="D55" s="41" t="s">
        <v>109</v>
      </c>
      <c r="E55" s="42" t="s">
        <v>24</v>
      </c>
      <c r="F55" s="324">
        <v>1000</v>
      </c>
      <c r="G55" s="234">
        <v>500</v>
      </c>
      <c r="H55" s="234">
        <v>500</v>
      </c>
      <c r="I55" s="324">
        <v>100</v>
      </c>
      <c r="J55" s="244">
        <v>2024</v>
      </c>
      <c r="K55" s="44">
        <v>44958</v>
      </c>
      <c r="L55" s="44">
        <v>45177</v>
      </c>
      <c r="M55" s="44">
        <v>45349</v>
      </c>
      <c r="N55" s="260">
        <v>45657</v>
      </c>
      <c r="O55" s="97" t="s">
        <v>213</v>
      </c>
      <c r="P55" s="43" t="s">
        <v>25</v>
      </c>
      <c r="Q55" s="43">
        <v>45657</v>
      </c>
      <c r="R55" s="45" t="s">
        <v>26</v>
      </c>
      <c r="S55" s="45" t="s">
        <v>81</v>
      </c>
      <c r="T55" s="45" t="s">
        <v>24</v>
      </c>
      <c r="U55" s="97">
        <v>44958</v>
      </c>
      <c r="V55" s="97">
        <v>45177</v>
      </c>
      <c r="W55" s="225" t="s">
        <v>24</v>
      </c>
      <c r="X55" s="97" t="s">
        <v>207</v>
      </c>
      <c r="Y55" s="97" t="s">
        <v>216</v>
      </c>
      <c r="Z55" s="97" t="s">
        <v>29</v>
      </c>
      <c r="AA55" s="97" t="s">
        <v>29</v>
      </c>
      <c r="AB55" s="97">
        <v>45349</v>
      </c>
      <c r="AC55" s="225" t="s">
        <v>155</v>
      </c>
      <c r="AD55" s="284" t="s">
        <v>253</v>
      </c>
      <c r="AE55" s="45">
        <f>L55-K55</f>
        <v>219</v>
      </c>
      <c r="AF55" s="45">
        <f>M55-L55</f>
        <v>172</v>
      </c>
      <c r="AG55" s="45" t="s">
        <v>54</v>
      </c>
    </row>
    <row r="56" spans="1:33" s="63" customFormat="1" ht="16.5" thickBot="1" x14ac:dyDescent="0.3">
      <c r="A56" s="207">
        <v>58</v>
      </c>
      <c r="B56" s="296">
        <v>30001075011981</v>
      </c>
      <c r="C56" s="40">
        <v>6</v>
      </c>
      <c r="D56" s="41" t="s">
        <v>120</v>
      </c>
      <c r="E56" s="42" t="s">
        <v>24</v>
      </c>
      <c r="F56" s="46">
        <v>1000</v>
      </c>
      <c r="G56" s="47">
        <v>250</v>
      </c>
      <c r="H56" s="47">
        <v>750</v>
      </c>
      <c r="I56" s="46">
        <v>200</v>
      </c>
      <c r="J56" s="183">
        <v>2021</v>
      </c>
      <c r="K56" s="44">
        <v>44243</v>
      </c>
      <c r="L56" s="44">
        <v>44335</v>
      </c>
      <c r="M56" s="44">
        <v>44415</v>
      </c>
      <c r="N56" s="260">
        <v>45657</v>
      </c>
      <c r="O56" s="97" t="s">
        <v>213</v>
      </c>
      <c r="P56" s="43" t="s">
        <v>30</v>
      </c>
      <c r="Q56" s="43" t="s">
        <v>29</v>
      </c>
      <c r="R56" s="45" t="s">
        <v>26</v>
      </c>
      <c r="S56" s="45" t="s">
        <v>81</v>
      </c>
      <c r="T56" s="45" t="s">
        <v>24</v>
      </c>
      <c r="U56" s="43" t="s">
        <v>29</v>
      </c>
      <c r="V56" s="43" t="s">
        <v>29</v>
      </c>
      <c r="W56" s="45" t="s">
        <v>29</v>
      </c>
      <c r="X56" s="43" t="s">
        <v>29</v>
      </c>
      <c r="Y56" s="43" t="s">
        <v>29</v>
      </c>
      <c r="Z56" s="43" t="s">
        <v>29</v>
      </c>
      <c r="AA56" s="43" t="s">
        <v>29</v>
      </c>
      <c r="AB56" s="43" t="s">
        <v>29</v>
      </c>
      <c r="AC56" s="45" t="s">
        <v>29</v>
      </c>
      <c r="AD56" s="45" t="s">
        <v>29</v>
      </c>
      <c r="AE56" s="45" t="s">
        <v>29</v>
      </c>
      <c r="AF56" s="45" t="s">
        <v>29</v>
      </c>
      <c r="AG56" s="45" t="s">
        <v>54</v>
      </c>
    </row>
    <row r="57" spans="1:33" s="103" customFormat="1" ht="16.5" thickBot="1" x14ac:dyDescent="0.3">
      <c r="A57" s="207">
        <v>63</v>
      </c>
      <c r="B57" s="296">
        <v>30104175012023</v>
      </c>
      <c r="C57" s="40">
        <v>6</v>
      </c>
      <c r="D57" s="41" t="s">
        <v>126</v>
      </c>
      <c r="E57" s="42" t="s">
        <v>24</v>
      </c>
      <c r="F57" s="96">
        <v>300</v>
      </c>
      <c r="G57" s="47">
        <v>200</v>
      </c>
      <c r="H57" s="47">
        <v>100</v>
      </c>
      <c r="I57" s="96">
        <v>21</v>
      </c>
      <c r="J57" s="183">
        <v>2023</v>
      </c>
      <c r="K57" s="44">
        <v>44904</v>
      </c>
      <c r="L57" s="44">
        <v>44942</v>
      </c>
      <c r="M57" s="44">
        <v>44995</v>
      </c>
      <c r="N57" s="264">
        <v>45291</v>
      </c>
      <c r="O57" s="44">
        <v>45657</v>
      </c>
      <c r="P57" s="43" t="s">
        <v>30</v>
      </c>
      <c r="Q57" s="43" t="s">
        <v>29</v>
      </c>
      <c r="R57" s="277" t="s">
        <v>26</v>
      </c>
      <c r="S57" s="45" t="s">
        <v>203</v>
      </c>
      <c r="T57" s="277" t="s">
        <v>24</v>
      </c>
      <c r="U57" s="43" t="s">
        <v>29</v>
      </c>
      <c r="V57" s="43" t="s">
        <v>29</v>
      </c>
      <c r="W57" s="45" t="s">
        <v>29</v>
      </c>
      <c r="X57" s="43" t="s">
        <v>29</v>
      </c>
      <c r="Y57" s="43" t="s">
        <v>29</v>
      </c>
      <c r="Z57" s="43" t="s">
        <v>29</v>
      </c>
      <c r="AA57" s="43" t="s">
        <v>29</v>
      </c>
      <c r="AB57" s="43" t="s">
        <v>29</v>
      </c>
      <c r="AC57" s="45" t="s">
        <v>29</v>
      </c>
      <c r="AD57" s="45" t="s">
        <v>29</v>
      </c>
      <c r="AE57" s="45" t="s">
        <v>29</v>
      </c>
      <c r="AF57" s="45" t="s">
        <v>29</v>
      </c>
      <c r="AG57" s="45" t="s">
        <v>54</v>
      </c>
    </row>
    <row r="58" spans="1:33" ht="60.75" thickBot="1" x14ac:dyDescent="0.3">
      <c r="A58" s="207">
        <v>6</v>
      </c>
      <c r="B58" s="297">
        <v>30000115011981</v>
      </c>
      <c r="C58" s="54">
        <v>7</v>
      </c>
      <c r="D58" s="55" t="s">
        <v>41</v>
      </c>
      <c r="E58" s="56" t="s">
        <v>24</v>
      </c>
      <c r="F58" s="57">
        <v>450</v>
      </c>
      <c r="G58" s="338">
        <v>405</v>
      </c>
      <c r="H58" s="58">
        <v>45</v>
      </c>
      <c r="I58" s="57">
        <v>35</v>
      </c>
      <c r="J58" s="272">
        <v>2024</v>
      </c>
      <c r="K58" s="247">
        <v>45355</v>
      </c>
      <c r="L58" s="247">
        <v>45363</v>
      </c>
      <c r="M58" s="247">
        <v>45441</v>
      </c>
      <c r="N58" s="89">
        <v>46022</v>
      </c>
      <c r="O58" s="62" t="s">
        <v>213</v>
      </c>
      <c r="P58" s="336" t="s">
        <v>42</v>
      </c>
      <c r="Q58" s="60" t="s">
        <v>29</v>
      </c>
      <c r="R58" s="325" t="s">
        <v>26</v>
      </c>
      <c r="S58" s="325" t="s">
        <v>81</v>
      </c>
      <c r="T58" s="61" t="s">
        <v>24</v>
      </c>
      <c r="U58" s="105">
        <v>45355</v>
      </c>
      <c r="V58" s="105">
        <v>45363</v>
      </c>
      <c r="W58" s="326" t="s">
        <v>24</v>
      </c>
      <c r="X58" s="105" t="s">
        <v>44</v>
      </c>
      <c r="Y58" s="105" t="s">
        <v>29</v>
      </c>
      <c r="Z58" s="59" t="s">
        <v>191</v>
      </c>
      <c r="AA58" s="60" t="s">
        <v>264</v>
      </c>
      <c r="AB58" s="59">
        <v>45449</v>
      </c>
      <c r="AC58" s="317" t="s">
        <v>265</v>
      </c>
      <c r="AD58" s="156" t="s">
        <v>272</v>
      </c>
      <c r="AE58" s="61">
        <f>V58-U58</f>
        <v>8</v>
      </c>
      <c r="AF58" s="61">
        <f t="shared" ref="AF58:AF74" si="0">M58-L58</f>
        <v>78</v>
      </c>
      <c r="AG58" s="61" t="s">
        <v>24</v>
      </c>
    </row>
    <row r="59" spans="1:33" ht="16.5" thickBot="1" x14ac:dyDescent="0.3">
      <c r="A59" s="207">
        <v>10</v>
      </c>
      <c r="B59" s="297">
        <v>30000075011982</v>
      </c>
      <c r="C59" s="54">
        <v>7</v>
      </c>
      <c r="D59" s="55" t="s">
        <v>53</v>
      </c>
      <c r="E59" s="56" t="s">
        <v>24</v>
      </c>
      <c r="F59" s="57">
        <v>1000</v>
      </c>
      <c r="G59" s="58">
        <v>215</v>
      </c>
      <c r="H59" s="58">
        <v>635</v>
      </c>
      <c r="I59" s="57">
        <v>10</v>
      </c>
      <c r="J59" s="184">
        <v>2023</v>
      </c>
      <c r="K59" s="59">
        <v>44645</v>
      </c>
      <c r="L59" s="59">
        <v>44958</v>
      </c>
      <c r="M59" s="59">
        <v>45064</v>
      </c>
      <c r="N59" s="258">
        <v>46022</v>
      </c>
      <c r="O59" s="62" t="s">
        <v>213</v>
      </c>
      <c r="P59" s="60" t="s">
        <v>25</v>
      </c>
      <c r="Q59" s="60">
        <v>45931</v>
      </c>
      <c r="R59" s="61" t="s">
        <v>26</v>
      </c>
      <c r="S59" s="325" t="s">
        <v>81</v>
      </c>
      <c r="T59" s="61" t="s">
        <v>24</v>
      </c>
      <c r="U59" s="339" t="s">
        <v>29</v>
      </c>
      <c r="V59" s="60" t="s">
        <v>29</v>
      </c>
      <c r="W59" s="90" t="s">
        <v>29</v>
      </c>
      <c r="X59" s="105" t="s">
        <v>29</v>
      </c>
      <c r="Y59" s="105" t="s">
        <v>29</v>
      </c>
      <c r="Z59" s="60" t="s">
        <v>29</v>
      </c>
      <c r="AA59" s="105" t="s">
        <v>29</v>
      </c>
      <c r="AB59" s="105" t="s">
        <v>29</v>
      </c>
      <c r="AC59" s="61" t="s">
        <v>29</v>
      </c>
      <c r="AD59" s="61" t="s">
        <v>29</v>
      </c>
      <c r="AE59" s="61">
        <f t="shared" ref="AE59:AE72" si="1">L59-K59</f>
        <v>313</v>
      </c>
      <c r="AF59" s="61">
        <f t="shared" si="0"/>
        <v>106</v>
      </c>
      <c r="AG59" s="61" t="s">
        <v>54</v>
      </c>
    </row>
    <row r="60" spans="1:33" ht="30.75" thickBot="1" x14ac:dyDescent="0.3">
      <c r="A60" s="207">
        <v>15</v>
      </c>
      <c r="B60" s="297">
        <v>30000265011981</v>
      </c>
      <c r="C60" s="54">
        <v>7</v>
      </c>
      <c r="D60" s="55" t="s">
        <v>59</v>
      </c>
      <c r="E60" s="56" t="s">
        <v>24</v>
      </c>
      <c r="F60" s="57">
        <v>5000</v>
      </c>
      <c r="G60" s="58">
        <v>1500</v>
      </c>
      <c r="H60" s="58">
        <v>3500</v>
      </c>
      <c r="I60" s="57">
        <v>300</v>
      </c>
      <c r="J60" s="272">
        <v>2023</v>
      </c>
      <c r="K60" s="247">
        <v>43726</v>
      </c>
      <c r="L60" s="247">
        <v>45224</v>
      </c>
      <c r="M60" s="247">
        <v>45275</v>
      </c>
      <c r="N60" s="89">
        <v>46022</v>
      </c>
      <c r="O60" s="62" t="s">
        <v>213</v>
      </c>
      <c r="P60" s="245" t="s">
        <v>30</v>
      </c>
      <c r="Q60" s="245" t="s">
        <v>29</v>
      </c>
      <c r="R60" s="61" t="s">
        <v>26</v>
      </c>
      <c r="S60" s="61" t="s">
        <v>81</v>
      </c>
      <c r="T60" s="61" t="s">
        <v>24</v>
      </c>
      <c r="U60" s="245" t="s">
        <v>29</v>
      </c>
      <c r="V60" s="245" t="s">
        <v>29</v>
      </c>
      <c r="W60" s="61" t="s">
        <v>29</v>
      </c>
      <c r="X60" s="341" t="s">
        <v>238</v>
      </c>
      <c r="Y60" s="341">
        <v>45224</v>
      </c>
      <c r="Z60" s="247" t="s">
        <v>237</v>
      </c>
      <c r="AA60" s="247">
        <v>45337</v>
      </c>
      <c r="AB60" s="247">
        <v>45408</v>
      </c>
      <c r="AC60" s="317" t="s">
        <v>234</v>
      </c>
      <c r="AD60" s="61" t="s">
        <v>29</v>
      </c>
      <c r="AE60" s="61">
        <f t="shared" si="1"/>
        <v>1498</v>
      </c>
      <c r="AF60" s="61">
        <f t="shared" si="0"/>
        <v>51</v>
      </c>
      <c r="AG60" s="61" t="s">
        <v>173</v>
      </c>
    </row>
    <row r="61" spans="1:33" ht="45.75" thickBot="1" x14ac:dyDescent="0.3">
      <c r="A61" s="207">
        <v>18</v>
      </c>
      <c r="B61" s="297">
        <v>30104225012023</v>
      </c>
      <c r="C61" s="54">
        <v>7</v>
      </c>
      <c r="D61" s="55" t="s">
        <v>143</v>
      </c>
      <c r="E61" s="56" t="s">
        <v>24</v>
      </c>
      <c r="F61" s="57">
        <v>100</v>
      </c>
      <c r="G61" s="58">
        <v>30</v>
      </c>
      <c r="H61" s="58">
        <v>70</v>
      </c>
      <c r="I61" s="57">
        <v>3</v>
      </c>
      <c r="J61" s="184">
        <v>2023</v>
      </c>
      <c r="K61" s="59">
        <v>45055</v>
      </c>
      <c r="L61" s="59">
        <v>45063</v>
      </c>
      <c r="M61" s="59">
        <v>45141</v>
      </c>
      <c r="N61" s="258">
        <v>46904</v>
      </c>
      <c r="O61" s="62" t="s">
        <v>213</v>
      </c>
      <c r="P61" s="60" t="s">
        <v>30</v>
      </c>
      <c r="Q61" s="59" t="s">
        <v>29</v>
      </c>
      <c r="R61" s="61" t="s">
        <v>26</v>
      </c>
      <c r="S61" s="61" t="s">
        <v>81</v>
      </c>
      <c r="T61" s="61" t="s">
        <v>24</v>
      </c>
      <c r="U61" s="339" t="s">
        <v>29</v>
      </c>
      <c r="V61" s="60" t="s">
        <v>29</v>
      </c>
      <c r="W61" s="90" t="s">
        <v>29</v>
      </c>
      <c r="X61" s="105" t="s">
        <v>29</v>
      </c>
      <c r="Y61" s="105" t="s">
        <v>29</v>
      </c>
      <c r="Z61" s="60" t="s">
        <v>29</v>
      </c>
      <c r="AA61" s="105" t="s">
        <v>29</v>
      </c>
      <c r="AB61" s="105" t="s">
        <v>29</v>
      </c>
      <c r="AC61" s="61" t="s">
        <v>29</v>
      </c>
      <c r="AD61" s="61" t="s">
        <v>29</v>
      </c>
      <c r="AE61" s="61">
        <f t="shared" si="1"/>
        <v>8</v>
      </c>
      <c r="AF61" s="61">
        <f t="shared" si="0"/>
        <v>78</v>
      </c>
      <c r="AG61" s="61" t="s">
        <v>54</v>
      </c>
    </row>
    <row r="62" spans="1:33" s="63" customFormat="1" ht="45.75" thickBot="1" x14ac:dyDescent="0.3">
      <c r="A62" s="207">
        <v>17</v>
      </c>
      <c r="B62" s="297">
        <v>30104115012022</v>
      </c>
      <c r="C62" s="54">
        <v>7</v>
      </c>
      <c r="D62" s="55" t="s">
        <v>63</v>
      </c>
      <c r="E62" s="56" t="s">
        <v>24</v>
      </c>
      <c r="F62" s="57">
        <v>400</v>
      </c>
      <c r="G62" s="58">
        <v>360</v>
      </c>
      <c r="H62" s="58">
        <v>40</v>
      </c>
      <c r="I62" s="57">
        <v>3</v>
      </c>
      <c r="J62" s="184">
        <v>2022</v>
      </c>
      <c r="K62" s="59">
        <v>44154</v>
      </c>
      <c r="L62" s="59">
        <v>44648</v>
      </c>
      <c r="M62" s="59">
        <v>44730</v>
      </c>
      <c r="N62" s="258">
        <v>46556</v>
      </c>
      <c r="O62" s="62" t="s">
        <v>213</v>
      </c>
      <c r="P62" s="60" t="s">
        <v>30</v>
      </c>
      <c r="Q62" s="59" t="s">
        <v>29</v>
      </c>
      <c r="R62" s="61" t="s">
        <v>26</v>
      </c>
      <c r="S62" s="61" t="s">
        <v>81</v>
      </c>
      <c r="T62" s="61" t="s">
        <v>24</v>
      </c>
      <c r="U62" s="245" t="s">
        <v>29</v>
      </c>
      <c r="V62" s="245" t="s">
        <v>29</v>
      </c>
      <c r="W62" s="61" t="s">
        <v>29</v>
      </c>
      <c r="X62" s="278" t="s">
        <v>29</v>
      </c>
      <c r="Y62" s="278" t="s">
        <v>29</v>
      </c>
      <c r="Z62" s="245" t="s">
        <v>29</v>
      </c>
      <c r="AA62" s="245" t="s">
        <v>29</v>
      </c>
      <c r="AB62" s="245" t="s">
        <v>29</v>
      </c>
      <c r="AC62" s="61" t="s">
        <v>29</v>
      </c>
      <c r="AD62" s="61" t="s">
        <v>29</v>
      </c>
      <c r="AE62" s="61">
        <f t="shared" si="1"/>
        <v>494</v>
      </c>
      <c r="AF62" s="61">
        <f t="shared" si="0"/>
        <v>82</v>
      </c>
      <c r="AG62" s="61" t="s">
        <v>54</v>
      </c>
    </row>
    <row r="63" spans="1:33" ht="30.75" thickBot="1" x14ac:dyDescent="0.3">
      <c r="A63" s="207">
        <v>24</v>
      </c>
      <c r="B63" s="297">
        <v>30000505011981</v>
      </c>
      <c r="C63" s="54">
        <v>7</v>
      </c>
      <c r="D63" s="55" t="s">
        <v>72</v>
      </c>
      <c r="E63" s="56" t="s">
        <v>24</v>
      </c>
      <c r="F63" s="195">
        <v>400</v>
      </c>
      <c r="G63" s="196">
        <v>300</v>
      </c>
      <c r="H63" s="196">
        <v>100</v>
      </c>
      <c r="I63" s="195">
        <v>25</v>
      </c>
      <c r="J63" s="197">
        <v>2023</v>
      </c>
      <c r="K63" s="59">
        <v>44851</v>
      </c>
      <c r="L63" s="59">
        <v>45008</v>
      </c>
      <c r="M63" s="59">
        <v>45213</v>
      </c>
      <c r="N63" s="258">
        <v>46022</v>
      </c>
      <c r="O63" s="62" t="s">
        <v>213</v>
      </c>
      <c r="P63" s="60" t="s">
        <v>25</v>
      </c>
      <c r="Q63" s="60">
        <v>46022</v>
      </c>
      <c r="R63" s="61" t="s">
        <v>26</v>
      </c>
      <c r="S63" s="61" t="s">
        <v>81</v>
      </c>
      <c r="T63" s="61" t="s">
        <v>24</v>
      </c>
      <c r="U63" s="339" t="s">
        <v>29</v>
      </c>
      <c r="V63" s="60" t="s">
        <v>29</v>
      </c>
      <c r="W63" s="90" t="s">
        <v>29</v>
      </c>
      <c r="X63" s="105" t="s">
        <v>29</v>
      </c>
      <c r="Y63" s="105" t="s">
        <v>29</v>
      </c>
      <c r="Z63" s="60" t="s">
        <v>29</v>
      </c>
      <c r="AA63" s="105" t="s">
        <v>29</v>
      </c>
      <c r="AB63" s="105" t="s">
        <v>29</v>
      </c>
      <c r="AC63" s="61" t="s">
        <v>29</v>
      </c>
      <c r="AD63" s="61" t="s">
        <v>29</v>
      </c>
      <c r="AE63" s="61">
        <f t="shared" si="1"/>
        <v>157</v>
      </c>
      <c r="AF63" s="61">
        <f t="shared" si="0"/>
        <v>205</v>
      </c>
      <c r="AG63" s="156" t="s">
        <v>159</v>
      </c>
    </row>
    <row r="64" spans="1:33" ht="16.5" thickBot="1" x14ac:dyDescent="0.3">
      <c r="A64" s="207">
        <v>28</v>
      </c>
      <c r="B64" s="297">
        <v>30002295011997</v>
      </c>
      <c r="C64" s="54">
        <v>7</v>
      </c>
      <c r="D64" s="55" t="s">
        <v>76</v>
      </c>
      <c r="E64" s="56" t="s">
        <v>24</v>
      </c>
      <c r="F64" s="57">
        <v>300</v>
      </c>
      <c r="G64" s="58">
        <v>260</v>
      </c>
      <c r="H64" s="58">
        <v>40</v>
      </c>
      <c r="I64" s="57">
        <v>10</v>
      </c>
      <c r="J64" s="184">
        <v>2023</v>
      </c>
      <c r="K64" s="59">
        <v>44831</v>
      </c>
      <c r="L64" s="59">
        <v>45005</v>
      </c>
      <c r="M64" s="59">
        <v>45178</v>
      </c>
      <c r="N64" s="258">
        <v>46022</v>
      </c>
      <c r="O64" s="62" t="s">
        <v>213</v>
      </c>
      <c r="P64" s="60" t="s">
        <v>30</v>
      </c>
      <c r="Q64" s="60" t="s">
        <v>29</v>
      </c>
      <c r="R64" s="61" t="s">
        <v>26</v>
      </c>
      <c r="S64" s="61" t="s">
        <v>81</v>
      </c>
      <c r="T64" s="61" t="s">
        <v>24</v>
      </c>
      <c r="U64" s="245" t="s">
        <v>29</v>
      </c>
      <c r="V64" s="245" t="s">
        <v>29</v>
      </c>
      <c r="W64" s="61" t="s">
        <v>29</v>
      </c>
      <c r="X64" s="278" t="s">
        <v>29</v>
      </c>
      <c r="Y64" s="278" t="s">
        <v>29</v>
      </c>
      <c r="Z64" s="247" t="s">
        <v>262</v>
      </c>
      <c r="AA64" s="342">
        <v>45455</v>
      </c>
      <c r="AB64" s="245">
        <v>45447</v>
      </c>
      <c r="AC64" s="317" t="s">
        <v>252</v>
      </c>
      <c r="AD64" s="61" t="s">
        <v>29</v>
      </c>
      <c r="AE64" s="61">
        <f t="shared" si="1"/>
        <v>174</v>
      </c>
      <c r="AF64" s="61">
        <f t="shared" si="0"/>
        <v>173</v>
      </c>
      <c r="AG64" s="156" t="s">
        <v>151</v>
      </c>
    </row>
    <row r="65" spans="1:33" s="63" customFormat="1" ht="45.75" thickBot="1" x14ac:dyDescent="0.3">
      <c r="A65" s="207">
        <v>34</v>
      </c>
      <c r="B65" s="297">
        <v>30000805011981</v>
      </c>
      <c r="C65" s="54">
        <v>7</v>
      </c>
      <c r="D65" s="55" t="s">
        <v>85</v>
      </c>
      <c r="E65" s="56" t="s">
        <v>24</v>
      </c>
      <c r="F65" s="168">
        <v>35000</v>
      </c>
      <c r="G65" s="58">
        <v>15000</v>
      </c>
      <c r="H65" s="58">
        <v>20000</v>
      </c>
      <c r="I65" s="57">
        <v>8000</v>
      </c>
      <c r="J65" s="184">
        <v>2023</v>
      </c>
      <c r="K65" s="59">
        <v>42080</v>
      </c>
      <c r="L65" s="59">
        <v>45083</v>
      </c>
      <c r="M65" s="59">
        <v>45117</v>
      </c>
      <c r="N65" s="258">
        <v>46022</v>
      </c>
      <c r="O65" s="62" t="s">
        <v>213</v>
      </c>
      <c r="P65" s="60" t="s">
        <v>42</v>
      </c>
      <c r="Q65" s="60" t="s">
        <v>29</v>
      </c>
      <c r="R65" s="61" t="s">
        <v>26</v>
      </c>
      <c r="S65" s="61" t="s">
        <v>81</v>
      </c>
      <c r="T65" s="61" t="s">
        <v>24</v>
      </c>
      <c r="U65" s="339" t="s">
        <v>29</v>
      </c>
      <c r="V65" s="60" t="s">
        <v>29</v>
      </c>
      <c r="W65" s="317" t="s">
        <v>24</v>
      </c>
      <c r="X65" s="105" t="s">
        <v>29</v>
      </c>
      <c r="Y65" s="105" t="s">
        <v>29</v>
      </c>
      <c r="Z65" s="59" t="s">
        <v>233</v>
      </c>
      <c r="AA65" s="105" t="s">
        <v>270</v>
      </c>
      <c r="AB65" s="59">
        <v>45436</v>
      </c>
      <c r="AC65" s="317" t="s">
        <v>271</v>
      </c>
      <c r="AD65" s="317" t="s">
        <v>285</v>
      </c>
      <c r="AE65" s="61">
        <f t="shared" si="1"/>
        <v>3003</v>
      </c>
      <c r="AF65" s="61">
        <f t="shared" si="0"/>
        <v>34</v>
      </c>
      <c r="AG65" s="61" t="s">
        <v>54</v>
      </c>
    </row>
    <row r="66" spans="1:33" ht="16.5" thickBot="1" x14ac:dyDescent="0.3">
      <c r="A66" s="207">
        <v>37</v>
      </c>
      <c r="B66" s="297">
        <v>30001245011981</v>
      </c>
      <c r="C66" s="54">
        <v>7</v>
      </c>
      <c r="D66" s="55" t="s">
        <v>89</v>
      </c>
      <c r="E66" s="56" t="s">
        <v>24</v>
      </c>
      <c r="F66" s="57">
        <v>30000</v>
      </c>
      <c r="G66" s="58">
        <v>27000</v>
      </c>
      <c r="H66" s="58">
        <v>3000</v>
      </c>
      <c r="I66" s="168">
        <v>8000</v>
      </c>
      <c r="J66" s="184">
        <v>2023</v>
      </c>
      <c r="K66" s="59">
        <v>44753</v>
      </c>
      <c r="L66" s="59">
        <v>45098</v>
      </c>
      <c r="M66" s="59">
        <v>45175</v>
      </c>
      <c r="N66" s="258">
        <v>46022</v>
      </c>
      <c r="O66" s="62" t="s">
        <v>213</v>
      </c>
      <c r="P66" s="60" t="s">
        <v>25</v>
      </c>
      <c r="Q66" s="60">
        <v>46022</v>
      </c>
      <c r="R66" s="61" t="s">
        <v>26</v>
      </c>
      <c r="S66" s="61" t="s">
        <v>81</v>
      </c>
      <c r="T66" s="61" t="s">
        <v>24</v>
      </c>
      <c r="U66" s="303" t="s">
        <v>29</v>
      </c>
      <c r="V66" s="245" t="s">
        <v>29</v>
      </c>
      <c r="W66" s="90" t="s">
        <v>29</v>
      </c>
      <c r="X66" s="278" t="s">
        <v>29</v>
      </c>
      <c r="Y66" s="278" t="s">
        <v>29</v>
      </c>
      <c r="Z66" s="247" t="s">
        <v>235</v>
      </c>
      <c r="AA66" s="278" t="s">
        <v>29</v>
      </c>
      <c r="AB66" s="245">
        <v>45386</v>
      </c>
      <c r="AC66" s="61" t="s">
        <v>236</v>
      </c>
      <c r="AD66" s="61" t="s">
        <v>29</v>
      </c>
      <c r="AE66" s="61">
        <f t="shared" si="1"/>
        <v>345</v>
      </c>
      <c r="AF66" s="61">
        <f t="shared" si="0"/>
        <v>77</v>
      </c>
      <c r="AG66" s="61" t="s">
        <v>54</v>
      </c>
    </row>
    <row r="67" spans="1:33" s="63" customFormat="1" ht="16.5" thickBot="1" x14ac:dyDescent="0.3">
      <c r="A67" s="207">
        <v>41</v>
      </c>
      <c r="B67" s="297">
        <v>30001175011981</v>
      </c>
      <c r="C67" s="54">
        <v>7</v>
      </c>
      <c r="D67" s="55" t="s">
        <v>96</v>
      </c>
      <c r="E67" s="56" t="s">
        <v>24</v>
      </c>
      <c r="F67" s="57">
        <v>1500</v>
      </c>
      <c r="G67" s="58">
        <v>1000</v>
      </c>
      <c r="H67" s="58">
        <v>500</v>
      </c>
      <c r="I67" s="168">
        <v>50</v>
      </c>
      <c r="J67" s="184">
        <v>2023</v>
      </c>
      <c r="K67" s="59">
        <v>44966</v>
      </c>
      <c r="L67" s="59">
        <v>45072</v>
      </c>
      <c r="M67" s="59">
        <v>45183</v>
      </c>
      <c r="N67" s="258">
        <v>46022</v>
      </c>
      <c r="O67" s="275" t="s">
        <v>213</v>
      </c>
      <c r="P67" s="60" t="s">
        <v>25</v>
      </c>
      <c r="Q67" s="60">
        <v>46022</v>
      </c>
      <c r="R67" s="61" t="s">
        <v>26</v>
      </c>
      <c r="S67" s="61" t="s">
        <v>81</v>
      </c>
      <c r="T67" s="61" t="s">
        <v>24</v>
      </c>
      <c r="U67" s="303" t="s">
        <v>29</v>
      </c>
      <c r="V67" s="245" t="s">
        <v>29</v>
      </c>
      <c r="W67" s="90" t="s">
        <v>29</v>
      </c>
      <c r="X67" s="278" t="s">
        <v>29</v>
      </c>
      <c r="Y67" s="278" t="s">
        <v>29</v>
      </c>
      <c r="Z67" s="245" t="s">
        <v>29</v>
      </c>
      <c r="AA67" s="278" t="s">
        <v>29</v>
      </c>
      <c r="AB67" s="278" t="s">
        <v>29</v>
      </c>
      <c r="AC67" s="61" t="s">
        <v>29</v>
      </c>
      <c r="AD67" s="61" t="s">
        <v>29</v>
      </c>
      <c r="AE67" s="61">
        <f t="shared" si="1"/>
        <v>106</v>
      </c>
      <c r="AF67" s="61">
        <f t="shared" si="0"/>
        <v>111</v>
      </c>
      <c r="AG67" s="61" t="s">
        <v>150</v>
      </c>
    </row>
    <row r="68" spans="1:33" ht="16.5" thickBot="1" x14ac:dyDescent="0.3">
      <c r="A68" s="207">
        <v>42</v>
      </c>
      <c r="B68" s="297">
        <v>30001415011981</v>
      </c>
      <c r="C68" s="54">
        <v>7</v>
      </c>
      <c r="D68" s="55" t="s">
        <v>97</v>
      </c>
      <c r="E68" s="56" t="s">
        <v>24</v>
      </c>
      <c r="F68" s="57">
        <v>1000</v>
      </c>
      <c r="G68" s="58">
        <v>700</v>
      </c>
      <c r="H68" s="58">
        <v>300</v>
      </c>
      <c r="I68" s="57">
        <v>50</v>
      </c>
      <c r="J68" s="184">
        <v>2022</v>
      </c>
      <c r="K68" s="59">
        <v>44641</v>
      </c>
      <c r="L68" s="59">
        <v>44749</v>
      </c>
      <c r="M68" s="89">
        <v>44861</v>
      </c>
      <c r="N68" s="258">
        <v>46022</v>
      </c>
      <c r="O68" s="62" t="s">
        <v>213</v>
      </c>
      <c r="P68" s="60" t="s">
        <v>30</v>
      </c>
      <c r="Q68" s="59" t="s">
        <v>29</v>
      </c>
      <c r="R68" s="61" t="s">
        <v>39</v>
      </c>
      <c r="S68" s="61" t="s">
        <v>43</v>
      </c>
      <c r="T68" s="61" t="s">
        <v>24</v>
      </c>
      <c r="U68" s="303" t="s">
        <v>29</v>
      </c>
      <c r="V68" s="245" t="s">
        <v>29</v>
      </c>
      <c r="W68" s="90" t="s">
        <v>29</v>
      </c>
      <c r="X68" s="278" t="s">
        <v>29</v>
      </c>
      <c r="Y68" s="278" t="s">
        <v>29</v>
      </c>
      <c r="Z68" s="245" t="s">
        <v>29</v>
      </c>
      <c r="AA68" s="278" t="s">
        <v>29</v>
      </c>
      <c r="AB68" s="278" t="s">
        <v>29</v>
      </c>
      <c r="AC68" s="61" t="s">
        <v>29</v>
      </c>
      <c r="AD68" s="61" t="s">
        <v>29</v>
      </c>
      <c r="AE68" s="61">
        <f t="shared" si="1"/>
        <v>108</v>
      </c>
      <c r="AF68" s="61">
        <f t="shared" si="0"/>
        <v>112</v>
      </c>
      <c r="AG68" s="61" t="s">
        <v>54</v>
      </c>
    </row>
    <row r="69" spans="1:33" ht="16.5" thickBot="1" x14ac:dyDescent="0.3">
      <c r="A69" s="207">
        <v>52</v>
      </c>
      <c r="B69" s="297">
        <v>30000275011981</v>
      </c>
      <c r="C69" s="54">
        <v>7</v>
      </c>
      <c r="D69" s="55" t="s">
        <v>110</v>
      </c>
      <c r="E69" s="56" t="s">
        <v>24</v>
      </c>
      <c r="F69" s="57">
        <v>8000</v>
      </c>
      <c r="G69" s="58">
        <v>6350</v>
      </c>
      <c r="H69" s="58">
        <v>1650</v>
      </c>
      <c r="I69" s="57">
        <v>325</v>
      </c>
      <c r="J69" s="184">
        <v>2023</v>
      </c>
      <c r="K69" s="59">
        <v>45054</v>
      </c>
      <c r="L69" s="59">
        <v>45111</v>
      </c>
      <c r="M69" s="59">
        <v>45247</v>
      </c>
      <c r="N69" s="258">
        <v>46022</v>
      </c>
      <c r="O69" s="62" t="s">
        <v>213</v>
      </c>
      <c r="P69" s="60" t="s">
        <v>30</v>
      </c>
      <c r="Q69" s="60" t="s">
        <v>29</v>
      </c>
      <c r="R69" s="61" t="s">
        <v>26</v>
      </c>
      <c r="S69" s="61" t="s">
        <v>81</v>
      </c>
      <c r="T69" s="61" t="s">
        <v>24</v>
      </c>
      <c r="U69" s="303" t="s">
        <v>29</v>
      </c>
      <c r="V69" s="245" t="s">
        <v>29</v>
      </c>
      <c r="W69" s="90" t="s">
        <v>29</v>
      </c>
      <c r="X69" s="278" t="s">
        <v>29</v>
      </c>
      <c r="Y69" s="278" t="s">
        <v>29</v>
      </c>
      <c r="Z69" s="245" t="s">
        <v>29</v>
      </c>
      <c r="AA69" s="278" t="s">
        <v>29</v>
      </c>
      <c r="AB69" s="278" t="s">
        <v>29</v>
      </c>
      <c r="AC69" s="61" t="s">
        <v>29</v>
      </c>
      <c r="AD69" s="61" t="s">
        <v>29</v>
      </c>
      <c r="AE69" s="61">
        <f t="shared" si="1"/>
        <v>57</v>
      </c>
      <c r="AF69" s="61">
        <f t="shared" si="0"/>
        <v>136</v>
      </c>
      <c r="AG69" s="61" t="s">
        <v>54</v>
      </c>
    </row>
    <row r="70" spans="1:33" ht="16.5" thickBot="1" x14ac:dyDescent="0.3">
      <c r="A70" s="207">
        <v>55</v>
      </c>
      <c r="B70" s="297">
        <v>30003035012008</v>
      </c>
      <c r="C70" s="54">
        <v>7</v>
      </c>
      <c r="D70" s="55" t="s">
        <v>114</v>
      </c>
      <c r="E70" s="56" t="s">
        <v>24</v>
      </c>
      <c r="F70" s="57">
        <v>400</v>
      </c>
      <c r="G70" s="58">
        <v>200</v>
      </c>
      <c r="H70" s="58">
        <v>200</v>
      </c>
      <c r="I70" s="57">
        <v>49</v>
      </c>
      <c r="J70" s="184">
        <v>2023</v>
      </c>
      <c r="K70" s="59">
        <v>44636</v>
      </c>
      <c r="L70" s="59">
        <v>44914</v>
      </c>
      <c r="M70" s="59">
        <v>45071</v>
      </c>
      <c r="N70" s="258">
        <v>46022</v>
      </c>
      <c r="O70" s="62" t="s">
        <v>213</v>
      </c>
      <c r="P70" s="60" t="s">
        <v>30</v>
      </c>
      <c r="Q70" s="60" t="s">
        <v>29</v>
      </c>
      <c r="R70" s="61" t="s">
        <v>26</v>
      </c>
      <c r="S70" s="61" t="s">
        <v>81</v>
      </c>
      <c r="T70" s="61" t="s">
        <v>24</v>
      </c>
      <c r="U70" s="303" t="s">
        <v>29</v>
      </c>
      <c r="V70" s="245" t="s">
        <v>29</v>
      </c>
      <c r="W70" s="90" t="s">
        <v>29</v>
      </c>
      <c r="X70" s="278" t="s">
        <v>29</v>
      </c>
      <c r="Y70" s="278" t="s">
        <v>29</v>
      </c>
      <c r="Z70" s="245" t="s">
        <v>29</v>
      </c>
      <c r="AA70" s="278" t="s">
        <v>29</v>
      </c>
      <c r="AB70" s="278" t="s">
        <v>29</v>
      </c>
      <c r="AC70" s="61" t="s">
        <v>29</v>
      </c>
      <c r="AD70" s="61" t="s">
        <v>29</v>
      </c>
      <c r="AE70" s="61">
        <f t="shared" si="1"/>
        <v>278</v>
      </c>
      <c r="AF70" s="61">
        <f t="shared" si="0"/>
        <v>157</v>
      </c>
      <c r="AG70" s="61" t="s">
        <v>54</v>
      </c>
    </row>
    <row r="71" spans="1:33" ht="16.5" thickBot="1" x14ac:dyDescent="0.3">
      <c r="A71" s="207">
        <v>64</v>
      </c>
      <c r="B71" s="297">
        <v>30001665011992</v>
      </c>
      <c r="C71" s="54">
        <v>7</v>
      </c>
      <c r="D71" s="55" t="s">
        <v>127</v>
      </c>
      <c r="E71" s="56" t="s">
        <v>24</v>
      </c>
      <c r="F71" s="57">
        <v>750</v>
      </c>
      <c r="G71" s="58">
        <v>250</v>
      </c>
      <c r="H71" s="58">
        <v>500</v>
      </c>
      <c r="I71" s="57">
        <v>100</v>
      </c>
      <c r="J71" s="184">
        <v>2021</v>
      </c>
      <c r="K71" s="59">
        <v>44265</v>
      </c>
      <c r="L71" s="59">
        <v>44393</v>
      </c>
      <c r="M71" s="59">
        <v>44602</v>
      </c>
      <c r="N71" s="258">
        <v>46022</v>
      </c>
      <c r="O71" s="62" t="s">
        <v>213</v>
      </c>
      <c r="P71" s="60" t="s">
        <v>25</v>
      </c>
      <c r="Q71" s="60">
        <v>46022</v>
      </c>
      <c r="R71" s="61" t="s">
        <v>26</v>
      </c>
      <c r="S71" s="61" t="s">
        <v>81</v>
      </c>
      <c r="T71" s="61" t="s">
        <v>24</v>
      </c>
      <c r="U71" s="303" t="s">
        <v>29</v>
      </c>
      <c r="V71" s="245" t="s">
        <v>29</v>
      </c>
      <c r="W71" s="90" t="s">
        <v>29</v>
      </c>
      <c r="X71" s="278" t="s">
        <v>29</v>
      </c>
      <c r="Y71" s="278" t="s">
        <v>29</v>
      </c>
      <c r="Z71" s="245" t="s">
        <v>29</v>
      </c>
      <c r="AA71" s="278" t="s">
        <v>29</v>
      </c>
      <c r="AB71" s="278" t="s">
        <v>29</v>
      </c>
      <c r="AC71" s="61" t="s">
        <v>29</v>
      </c>
      <c r="AD71" s="61" t="s">
        <v>29</v>
      </c>
      <c r="AE71" s="61">
        <f t="shared" si="1"/>
        <v>128</v>
      </c>
      <c r="AF71" s="61">
        <f t="shared" si="0"/>
        <v>209</v>
      </c>
      <c r="AG71" s="61" t="s">
        <v>54</v>
      </c>
    </row>
    <row r="72" spans="1:33" ht="30.75" thickBot="1" x14ac:dyDescent="0.3">
      <c r="A72" s="207">
        <v>65</v>
      </c>
      <c r="B72" s="297">
        <v>30002095011996</v>
      </c>
      <c r="C72" s="54">
        <v>7</v>
      </c>
      <c r="D72" s="55" t="s">
        <v>128</v>
      </c>
      <c r="E72" s="56" t="s">
        <v>24</v>
      </c>
      <c r="F72" s="57">
        <v>36</v>
      </c>
      <c r="G72" s="58">
        <v>36</v>
      </c>
      <c r="H72" s="58">
        <v>0</v>
      </c>
      <c r="I72" s="168">
        <v>2</v>
      </c>
      <c r="J72" s="184">
        <v>2021</v>
      </c>
      <c r="K72" s="59">
        <v>43753</v>
      </c>
      <c r="L72" s="59">
        <v>44361</v>
      </c>
      <c r="M72" s="59">
        <v>44530</v>
      </c>
      <c r="N72" s="258">
        <v>46752</v>
      </c>
      <c r="O72" s="62" t="s">
        <v>213</v>
      </c>
      <c r="P72" s="60" t="s">
        <v>30</v>
      </c>
      <c r="Q72" s="59" t="s">
        <v>29</v>
      </c>
      <c r="R72" s="61" t="s">
        <v>26</v>
      </c>
      <c r="S72" s="61" t="s">
        <v>81</v>
      </c>
      <c r="T72" s="61" t="s">
        <v>24</v>
      </c>
      <c r="U72" s="303" t="s">
        <v>29</v>
      </c>
      <c r="V72" s="245" t="s">
        <v>29</v>
      </c>
      <c r="W72" s="90" t="s">
        <v>29</v>
      </c>
      <c r="X72" s="278" t="s">
        <v>29</v>
      </c>
      <c r="Y72" s="278" t="s">
        <v>29</v>
      </c>
      <c r="Z72" s="245" t="s">
        <v>29</v>
      </c>
      <c r="AA72" s="278" t="s">
        <v>29</v>
      </c>
      <c r="AB72" s="278" t="s">
        <v>29</v>
      </c>
      <c r="AC72" s="61" t="s">
        <v>29</v>
      </c>
      <c r="AD72" s="61" t="s">
        <v>29</v>
      </c>
      <c r="AE72" s="61">
        <f t="shared" si="1"/>
        <v>608</v>
      </c>
      <c r="AF72" s="61">
        <f t="shared" si="0"/>
        <v>169</v>
      </c>
      <c r="AG72" s="61" t="s">
        <v>54</v>
      </c>
    </row>
    <row r="73" spans="1:33" ht="120.75" thickBot="1" x14ac:dyDescent="0.3">
      <c r="A73" s="207">
        <v>68</v>
      </c>
      <c r="B73" s="298">
        <v>30001375011982</v>
      </c>
      <c r="C73" s="54">
        <v>7</v>
      </c>
      <c r="D73" s="55" t="s">
        <v>133</v>
      </c>
      <c r="E73" s="56" t="s">
        <v>24</v>
      </c>
      <c r="F73" s="343">
        <v>1275</v>
      </c>
      <c r="G73" s="344">
        <v>829</v>
      </c>
      <c r="H73" s="344">
        <v>446</v>
      </c>
      <c r="I73" s="343">
        <v>85</v>
      </c>
      <c r="J73" s="345">
        <v>2022</v>
      </c>
      <c r="K73" s="59">
        <v>45309</v>
      </c>
      <c r="L73" s="59">
        <v>45428</v>
      </c>
      <c r="M73" s="59">
        <v>45496</v>
      </c>
      <c r="N73" s="89">
        <v>46752</v>
      </c>
      <c r="O73" s="62" t="s">
        <v>213</v>
      </c>
      <c r="P73" s="60" t="s">
        <v>30</v>
      </c>
      <c r="Q73" s="336" t="s">
        <v>29</v>
      </c>
      <c r="R73" s="61" t="s">
        <v>26</v>
      </c>
      <c r="S73" s="61" t="s">
        <v>81</v>
      </c>
      <c r="T73" s="61" t="s">
        <v>24</v>
      </c>
      <c r="U73" s="278">
        <v>45309</v>
      </c>
      <c r="V73" s="278">
        <v>45428</v>
      </c>
      <c r="W73" s="90" t="s">
        <v>24</v>
      </c>
      <c r="X73" s="278" t="s">
        <v>134</v>
      </c>
      <c r="Y73" s="278" t="s">
        <v>29</v>
      </c>
      <c r="Z73" s="247" t="s">
        <v>267</v>
      </c>
      <c r="AA73" s="245" t="s">
        <v>273</v>
      </c>
      <c r="AB73" s="247">
        <v>45496</v>
      </c>
      <c r="AC73" s="317" t="s">
        <v>259</v>
      </c>
      <c r="AD73" s="156" t="s">
        <v>291</v>
      </c>
      <c r="AE73" s="61">
        <f>V73-U73</f>
        <v>119</v>
      </c>
      <c r="AF73" s="61">
        <f t="shared" si="0"/>
        <v>68</v>
      </c>
      <c r="AG73" s="61" t="s">
        <v>54</v>
      </c>
    </row>
    <row r="74" spans="1:33" s="48" customFormat="1" ht="30.75" thickBot="1" x14ac:dyDescent="0.3">
      <c r="A74" s="207">
        <v>70</v>
      </c>
      <c r="B74" s="297">
        <v>30003155012009</v>
      </c>
      <c r="C74" s="54">
        <v>7</v>
      </c>
      <c r="D74" s="55" t="s">
        <v>137</v>
      </c>
      <c r="E74" s="319" t="s">
        <v>24</v>
      </c>
      <c r="F74" s="248">
        <v>1730</v>
      </c>
      <c r="G74" s="249">
        <v>711</v>
      </c>
      <c r="H74" s="249">
        <v>1019</v>
      </c>
      <c r="I74" s="250">
        <v>2</v>
      </c>
      <c r="J74" s="251">
        <v>2016</v>
      </c>
      <c r="K74" s="252">
        <v>42074</v>
      </c>
      <c r="L74" s="252">
        <v>42432</v>
      </c>
      <c r="M74" s="252">
        <v>42465</v>
      </c>
      <c r="N74" s="266">
        <v>43861</v>
      </c>
      <c r="O74" s="258">
        <v>45688</v>
      </c>
      <c r="P74" s="60" t="s">
        <v>30</v>
      </c>
      <c r="Q74" s="60" t="s">
        <v>29</v>
      </c>
      <c r="R74" s="61" t="s">
        <v>26</v>
      </c>
      <c r="S74" s="61" t="s">
        <v>203</v>
      </c>
      <c r="T74" s="61" t="s">
        <v>24</v>
      </c>
      <c r="U74" s="303" t="s">
        <v>29</v>
      </c>
      <c r="V74" s="245" t="s">
        <v>29</v>
      </c>
      <c r="W74" s="90" t="s">
        <v>29</v>
      </c>
      <c r="X74" s="278" t="s">
        <v>29</v>
      </c>
      <c r="Y74" s="278" t="s">
        <v>29</v>
      </c>
      <c r="Z74" s="245" t="s">
        <v>29</v>
      </c>
      <c r="AA74" s="278" t="s">
        <v>29</v>
      </c>
      <c r="AB74" s="278" t="s">
        <v>29</v>
      </c>
      <c r="AC74" s="61" t="s">
        <v>29</v>
      </c>
      <c r="AD74" s="61" t="s">
        <v>29</v>
      </c>
      <c r="AE74" s="61">
        <f>L74-K74</f>
        <v>358</v>
      </c>
      <c r="AF74" s="61">
        <f t="shared" si="0"/>
        <v>33</v>
      </c>
      <c r="AG74" s="61" t="s">
        <v>208</v>
      </c>
    </row>
    <row r="75" spans="1:33" ht="16.5" thickBot="1" x14ac:dyDescent="0.3">
      <c r="A75" s="109"/>
      <c r="B75" s="110"/>
      <c r="C75" s="110"/>
      <c r="F75" s="113"/>
      <c r="G75" s="113"/>
      <c r="H75" s="113"/>
      <c r="I75" s="113"/>
      <c r="AE75" s="199"/>
      <c r="AF75" s="199"/>
    </row>
    <row r="76" spans="1:33" s="120" customFormat="1" ht="19.5" thickBot="1" x14ac:dyDescent="0.35">
      <c r="A76" s="115"/>
      <c r="B76" s="115"/>
      <c r="C76" s="410" t="s">
        <v>163</v>
      </c>
      <c r="D76" s="410"/>
      <c r="E76" s="116">
        <f>COUNTA(E5:E74)</f>
        <v>70</v>
      </c>
      <c r="F76" s="116">
        <f>SUM(F5:F74)</f>
        <v>260640</v>
      </c>
      <c r="G76" s="117">
        <f>SUM(G5:G74)</f>
        <v>155155</v>
      </c>
      <c r="H76" s="117">
        <f>SUM(H5:H74)</f>
        <v>99153</v>
      </c>
      <c r="I76" s="118">
        <f>SUM(I5:I74)</f>
        <v>26129</v>
      </c>
      <c r="J76" s="186"/>
      <c r="K76" s="119"/>
      <c r="L76" s="119"/>
      <c r="M76" s="408" t="s">
        <v>138</v>
      </c>
      <c r="N76" s="409"/>
      <c r="O76" s="409"/>
      <c r="P76" s="349"/>
      <c r="Q76" s="349"/>
      <c r="R76" s="116">
        <f>COUNTIF($R$5:$R$74,"vigente")</f>
        <v>64</v>
      </c>
      <c r="S76" s="119"/>
      <c r="T76" s="119"/>
      <c r="U76" s="119"/>
      <c r="V76" s="119"/>
      <c r="W76" s="318">
        <f>COUNTIF($W$5:$W$74,"SI")</f>
        <v>31</v>
      </c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</row>
    <row r="77" spans="1:33" ht="16.5" thickBot="1" x14ac:dyDescent="0.3">
      <c r="F77" s="113"/>
      <c r="G77" s="113"/>
      <c r="H77" s="113"/>
      <c r="I77" s="113"/>
    </row>
    <row r="78" spans="1:33" ht="16.5" thickBot="1" x14ac:dyDescent="0.3">
      <c r="C78" s="404">
        <v>0</v>
      </c>
      <c r="D78" s="406" t="s">
        <v>147</v>
      </c>
      <c r="E78" s="169">
        <f>COUNTIF($C$5:$C$74,C78)</f>
        <v>8</v>
      </c>
      <c r="F78" s="170">
        <f>SUMIF($C$5:$C$74,C78,$F$5:F$74)</f>
        <v>1579</v>
      </c>
      <c r="G78" s="171">
        <f>SUMIF($C$5:$C$74,C78,$G$5:G$74)</f>
        <v>0</v>
      </c>
      <c r="H78" s="171">
        <f>SUMIF($C$5:$C$74,C78,$H$5:H$74)</f>
        <v>0</v>
      </c>
      <c r="I78" s="170">
        <f>SUMIF($C$5:$C$74,C78,$I$5:I$74)</f>
        <v>172</v>
      </c>
      <c r="J78" s="187"/>
    </row>
    <row r="79" spans="1:33" ht="16.5" thickBot="1" x14ac:dyDescent="0.3">
      <c r="C79" s="405"/>
      <c r="D79" s="407"/>
      <c r="E79" s="172">
        <f>E78/E95</f>
        <v>0.11428571428571428</v>
      </c>
      <c r="F79" s="172">
        <f>F78/F95</f>
        <v>6.0581645181092695E-3</v>
      </c>
      <c r="G79" s="172">
        <f>G78/G95</f>
        <v>0</v>
      </c>
      <c r="H79" s="172">
        <f>H78/H95</f>
        <v>0</v>
      </c>
      <c r="I79" s="172">
        <f>I78/I95</f>
        <v>6.5827241762026869E-3</v>
      </c>
      <c r="J79" s="188"/>
      <c r="V79" s="114"/>
    </row>
    <row r="80" spans="1:33" ht="16.5" thickBot="1" x14ac:dyDescent="0.3">
      <c r="C80" s="398">
        <v>1</v>
      </c>
      <c r="D80" s="400" t="s">
        <v>139</v>
      </c>
      <c r="E80" s="173">
        <f>COUNTIF($C$5:$C$74,C80)</f>
        <v>16</v>
      </c>
      <c r="F80" s="174">
        <f>SUMIF($C$5:$C$74,C80,$F$5:F$74)</f>
        <v>4300</v>
      </c>
      <c r="G80" s="175">
        <f>SUMIF($C$5:$C$74,C80,$G$5:G$74)</f>
        <v>1007</v>
      </c>
      <c r="H80" s="175">
        <f>SUMIF($C$5:$C$74,C80,$H$5:H$74)</f>
        <v>510</v>
      </c>
      <c r="I80" s="174">
        <f>SUMIF($C$5:$C$74,C80,$I$5:I$74)</f>
        <v>393</v>
      </c>
      <c r="J80" s="189"/>
      <c r="R80" s="114"/>
      <c r="W80" s="112"/>
      <c r="AC80" s="21"/>
      <c r="AD80" s="21"/>
      <c r="AE80" s="21"/>
      <c r="AF80" s="21"/>
      <c r="AG80" s="21"/>
    </row>
    <row r="81" spans="1:33" ht="16.5" thickBot="1" x14ac:dyDescent="0.3">
      <c r="C81" s="399"/>
      <c r="D81" s="401"/>
      <c r="E81" s="176">
        <f>E80/E95</f>
        <v>0.22857142857142856</v>
      </c>
      <c r="F81" s="176">
        <f>F80/F95</f>
        <v>1.6497851442602823E-2</v>
      </c>
      <c r="G81" s="176">
        <f>G80/G95</f>
        <v>6.4902839096387483E-3</v>
      </c>
      <c r="H81" s="176">
        <f>H80/H95</f>
        <v>5.1435660040543407E-3</v>
      </c>
      <c r="I81" s="176">
        <f>I80/I95</f>
        <v>1.5040759309579394E-2</v>
      </c>
      <c r="J81" s="190"/>
      <c r="R81" s="114"/>
      <c r="W81" s="112"/>
      <c r="AC81" s="21"/>
      <c r="AD81" s="21"/>
      <c r="AE81" s="21"/>
      <c r="AF81" s="21"/>
      <c r="AG81" s="21"/>
    </row>
    <row r="82" spans="1:33" ht="16.5" thickBot="1" x14ac:dyDescent="0.3">
      <c r="C82" s="390">
        <v>2</v>
      </c>
      <c r="D82" s="392" t="s">
        <v>176</v>
      </c>
      <c r="E82" s="133">
        <f>COUNTIF($C$5:$C$74,C82)</f>
        <v>4</v>
      </c>
      <c r="F82" s="134">
        <f>SUMIF($C$5:$C$74,C82,$F$5:F$74)</f>
        <v>3820</v>
      </c>
      <c r="G82" s="135">
        <f>SUMIF($C$5:$C$74,C82,$G$5:G$74)</f>
        <v>1100</v>
      </c>
      <c r="H82" s="135">
        <f>SUMIF($C$5:$C$74,C82,$H$5:H$74)</f>
        <v>900</v>
      </c>
      <c r="I82" s="134">
        <f>SUMIF($C$5:$C$74,C82,$I$5:I$74)</f>
        <v>951</v>
      </c>
      <c r="J82" s="189"/>
      <c r="R82" s="114"/>
      <c r="W82" s="112"/>
      <c r="AC82" s="21"/>
      <c r="AD82" s="21"/>
      <c r="AE82" s="21"/>
      <c r="AF82" s="21"/>
      <c r="AG82" s="21"/>
    </row>
    <row r="83" spans="1:33" ht="16.5" thickBot="1" x14ac:dyDescent="0.3">
      <c r="C83" s="391"/>
      <c r="D83" s="393"/>
      <c r="E83" s="136">
        <f>E82/E95</f>
        <v>5.7142857142857141E-2</v>
      </c>
      <c r="F83" s="136">
        <f>F82/F95</f>
        <v>1.4656230816451812E-2</v>
      </c>
      <c r="G83" s="136">
        <f>G82/G95</f>
        <v>7.0896845090393477E-3</v>
      </c>
      <c r="H83" s="136">
        <f>H82/H95</f>
        <v>9.0768811836253061E-3</v>
      </c>
      <c r="I83" s="136">
        <f>I82/I95</f>
        <v>3.6396341230050901E-2</v>
      </c>
      <c r="J83" s="191"/>
      <c r="R83" s="114"/>
      <c r="W83" s="112"/>
      <c r="AC83" s="21"/>
      <c r="AD83" s="21"/>
      <c r="AE83" s="21"/>
      <c r="AF83" s="21"/>
      <c r="AG83" s="21"/>
    </row>
    <row r="84" spans="1:33" s="112" customFormat="1" ht="16.5" thickBot="1" x14ac:dyDescent="0.3">
      <c r="A84" s="121"/>
      <c r="B84" s="122"/>
      <c r="C84" s="394">
        <v>3</v>
      </c>
      <c r="D84" s="396" t="s">
        <v>175</v>
      </c>
      <c r="E84" s="127">
        <f>COUNTIF($C$5:$C$74,C84)</f>
        <v>5</v>
      </c>
      <c r="F84" s="128">
        <f>SUMIF($C$5:$C$74,C84,$F$5:F$74)</f>
        <v>48005</v>
      </c>
      <c r="G84" s="129">
        <f>SUMIF($C$5:$C$74,C84,$G$5:G$74)</f>
        <v>34870</v>
      </c>
      <c r="H84" s="129">
        <f>SUMIF($C$5:$C$74,C84,$H$5:H$74)</f>
        <v>13135</v>
      </c>
      <c r="I84" s="128">
        <f>SUMIF($C$5:$C$74,C84,$I$5:I$74)</f>
        <v>3422</v>
      </c>
      <c r="J84" s="189"/>
      <c r="P84" s="130"/>
      <c r="Q84" s="130"/>
      <c r="R84" s="114"/>
    </row>
    <row r="85" spans="1:33" s="112" customFormat="1" ht="16.5" thickBot="1" x14ac:dyDescent="0.3">
      <c r="A85" s="121"/>
      <c r="B85" s="122"/>
      <c r="C85" s="395"/>
      <c r="D85" s="397"/>
      <c r="E85" s="131">
        <f>E84/E95</f>
        <v>7.1428571428571425E-2</v>
      </c>
      <c r="F85" s="132">
        <f>F84/F95</f>
        <v>0.18418124616329037</v>
      </c>
      <c r="G85" s="132">
        <f>G84/G95</f>
        <v>0.22474299893654731</v>
      </c>
      <c r="H85" s="132">
        <f>H84/H95</f>
        <v>0.13247203816324266</v>
      </c>
      <c r="I85" s="132">
        <f>I84/I95</f>
        <v>0.1309655937846837</v>
      </c>
      <c r="J85" s="190"/>
      <c r="P85" s="130"/>
      <c r="Q85" s="130"/>
      <c r="R85" s="114"/>
    </row>
    <row r="86" spans="1:33" s="112" customFormat="1" ht="16.5" thickBot="1" x14ac:dyDescent="0.3">
      <c r="A86" s="121"/>
      <c r="B86" s="122"/>
      <c r="C86" s="378">
        <v>4</v>
      </c>
      <c r="D86" s="380" t="s">
        <v>174</v>
      </c>
      <c r="E86" s="123">
        <f>COUNTIF($C$5:$C$74,C86)</f>
        <v>6</v>
      </c>
      <c r="F86" s="124">
        <f>SUMIF($C$5:$C$74,C86,$F$5:F$74)</f>
        <v>33925</v>
      </c>
      <c r="G86" s="125">
        <f>SUMIF($C$5:$C$74,C86,$G$5:G$74)</f>
        <v>16920</v>
      </c>
      <c r="H86" s="125">
        <f>SUMIF($C$5:$C$74,C86,$H$5:H$74)</f>
        <v>17005</v>
      </c>
      <c r="I86" s="124">
        <f>SUMIF($C$5:$C$74,C86,$I$5:I$74)</f>
        <v>213</v>
      </c>
      <c r="J86" s="189"/>
      <c r="R86" s="114"/>
    </row>
    <row r="87" spans="1:33" s="112" customFormat="1" ht="16.5" thickBot="1" x14ac:dyDescent="0.3">
      <c r="A87" s="121"/>
      <c r="B87" s="122"/>
      <c r="C87" s="379"/>
      <c r="D87" s="381"/>
      <c r="E87" s="126">
        <f>E86/E95</f>
        <v>8.5714285714285715E-2</v>
      </c>
      <c r="F87" s="126">
        <f>F86/F95</f>
        <v>0.13016037446286066</v>
      </c>
      <c r="G87" s="126">
        <f>G86/G95</f>
        <v>0.10905223808449616</v>
      </c>
      <c r="H87" s="126">
        <f>H86/H95</f>
        <v>0.17150262725283147</v>
      </c>
      <c r="I87" s="126">
        <f>I86/I95</f>
        <v>8.151861915878909E-3</v>
      </c>
      <c r="J87" s="191"/>
      <c r="R87" s="114"/>
    </row>
    <row r="88" spans="1:33" s="112" customFormat="1" ht="16.5" thickBot="1" x14ac:dyDescent="0.3">
      <c r="A88" s="121"/>
      <c r="B88" s="122"/>
      <c r="C88" s="382">
        <v>5</v>
      </c>
      <c r="D88" s="384" t="s">
        <v>140</v>
      </c>
      <c r="E88" s="137">
        <f>COUNTIF($C$5:$C$74,C88)</f>
        <v>4</v>
      </c>
      <c r="F88" s="138">
        <f>SUMIF($C$5:$C$74,C88,$F$5:F$74)</f>
        <v>12287</v>
      </c>
      <c r="G88" s="139">
        <f>SUMIF($C$5:$C$74,C88,$G$5:G$74)</f>
        <v>3669</v>
      </c>
      <c r="H88" s="139">
        <f>SUMIF($C$5:$C$74,C88,$H$5:H$74)</f>
        <v>8618</v>
      </c>
      <c r="I88" s="138">
        <f>SUMIF($C$5:$C$74,C88,$I$5:I$74)</f>
        <v>622</v>
      </c>
      <c r="J88" s="189"/>
      <c r="R88" s="114"/>
    </row>
    <row r="89" spans="1:33" s="112" customFormat="1" ht="16.5" thickBot="1" x14ac:dyDescent="0.3">
      <c r="A89" s="121"/>
      <c r="B89" s="122"/>
      <c r="C89" s="383"/>
      <c r="D89" s="385"/>
      <c r="E89" s="140">
        <f>E88/E95</f>
        <v>5.7142857142857141E-2</v>
      </c>
      <c r="F89" s="140">
        <f>F88/F95</f>
        <v>4.7141651319828115E-2</v>
      </c>
      <c r="G89" s="140">
        <f>G88/G95</f>
        <v>2.3647320421513969E-2</v>
      </c>
      <c r="H89" s="140">
        <f>H88/H95</f>
        <v>8.6916180044980987E-2</v>
      </c>
      <c r="I89" s="140">
        <f>I88/I95</f>
        <v>2.3804967660453903E-2</v>
      </c>
      <c r="J89" s="191"/>
      <c r="R89" s="114"/>
    </row>
    <row r="90" spans="1:33" s="112" customFormat="1" ht="16.5" thickBot="1" x14ac:dyDescent="0.3">
      <c r="A90" s="121"/>
      <c r="B90" s="122"/>
      <c r="C90" s="386">
        <v>6</v>
      </c>
      <c r="D90" s="388" t="s">
        <v>211</v>
      </c>
      <c r="E90" s="141">
        <f>COUNTIF($C$5:$C$74,C90)</f>
        <v>10</v>
      </c>
      <c r="F90" s="142">
        <f>SUMIF($C$5:$C$74,C90,$F$5:F$74)</f>
        <v>69383</v>
      </c>
      <c r="G90" s="143">
        <f>SUMIF($C$5:$C$74,C90,$G$5:G$74)</f>
        <v>42443</v>
      </c>
      <c r="H90" s="143">
        <f>SUMIF($C$5:$C$74,C90,$H$5:H$74)</f>
        <v>26940</v>
      </c>
      <c r="I90" s="142">
        <f>SUMIF($C$5:$C$74,C90,$I$5:I$74)</f>
        <v>3307</v>
      </c>
      <c r="J90" s="189"/>
      <c r="P90" s="130"/>
      <c r="Q90" s="130"/>
      <c r="R90" s="114"/>
      <c r="S90" s="21"/>
      <c r="T90" s="21"/>
      <c r="U90" s="21"/>
      <c r="V90" s="21"/>
      <c r="W90" s="21"/>
    </row>
    <row r="91" spans="1:33" s="112" customFormat="1" ht="16.5" thickBot="1" x14ac:dyDescent="0.3">
      <c r="A91" s="121"/>
      <c r="B91" s="122"/>
      <c r="C91" s="387"/>
      <c r="D91" s="389"/>
      <c r="E91" s="144">
        <f>E90/E95</f>
        <v>0.14285714285714285</v>
      </c>
      <c r="F91" s="144">
        <f>F90/F95</f>
        <v>0.26620242480049111</v>
      </c>
      <c r="G91" s="144">
        <f>G90/G95</f>
        <v>0.27355225419741547</v>
      </c>
      <c r="H91" s="144">
        <f>H90/H95</f>
        <v>0.27170131009651749</v>
      </c>
      <c r="I91" s="144">
        <f>I90/I95</f>
        <v>0.12656435378315281</v>
      </c>
      <c r="J91" s="191"/>
      <c r="P91" s="130"/>
      <c r="Q91" s="130"/>
      <c r="R91" s="114"/>
      <c r="S91" s="21"/>
      <c r="T91" s="21"/>
      <c r="U91" s="21"/>
      <c r="V91" s="21"/>
      <c r="W91" s="21"/>
    </row>
    <row r="92" spans="1:33" s="112" customFormat="1" ht="16.5" thickBot="1" x14ac:dyDescent="0.3">
      <c r="A92" s="121"/>
      <c r="B92" s="122"/>
      <c r="C92" s="373">
        <v>7</v>
      </c>
      <c r="D92" s="375" t="s">
        <v>212</v>
      </c>
      <c r="E92" s="145">
        <f>COUNTIF($C$5:$C$74,C92)</f>
        <v>17</v>
      </c>
      <c r="F92" s="146">
        <f>SUMIF($C$5:$C$74,C92,$F$5:F$74)</f>
        <v>87341</v>
      </c>
      <c r="G92" s="147">
        <f>SUMIF($C$5:$C$74,C92,$G$5:G$74)</f>
        <v>55146</v>
      </c>
      <c r="H92" s="147">
        <f>SUMIF($C$5:$C$74,C92,$H$5:H$74)</f>
        <v>32045</v>
      </c>
      <c r="I92" s="146">
        <f>SUMIF($C$5:$C$74,C92,$I$5:I$74)</f>
        <v>17049</v>
      </c>
      <c r="J92" s="189"/>
      <c r="K92" s="130"/>
      <c r="P92" s="130"/>
      <c r="Q92" s="130"/>
      <c r="R92" s="114"/>
    </row>
    <row r="93" spans="1:33" s="112" customFormat="1" ht="16.5" thickBot="1" x14ac:dyDescent="0.3">
      <c r="A93" s="121"/>
      <c r="B93" s="122"/>
      <c r="C93" s="374"/>
      <c r="D93" s="376"/>
      <c r="E93" s="148">
        <f>E92/E95</f>
        <v>0.24285714285714285</v>
      </c>
      <c r="F93" s="149">
        <f>F92/F95</f>
        <v>0.33510205647636587</v>
      </c>
      <c r="G93" s="149">
        <f>G92/G95</f>
        <v>0.35542521994134896</v>
      </c>
      <c r="H93" s="149">
        <f>H92/H95</f>
        <v>0.32318739725474771</v>
      </c>
      <c r="I93" s="150">
        <f>I92/I95</f>
        <v>0.65249339813999774</v>
      </c>
      <c r="J93" s="191"/>
      <c r="K93" s="130"/>
      <c r="P93" s="130"/>
      <c r="Q93" s="130"/>
      <c r="R93" s="114"/>
    </row>
    <row r="94" spans="1:33" s="112" customFormat="1" ht="16.5" thickBot="1" x14ac:dyDescent="0.3">
      <c r="A94" s="121"/>
      <c r="B94" s="122"/>
      <c r="C94" s="122"/>
      <c r="D94" s="111"/>
      <c r="F94" s="113"/>
      <c r="G94" s="113"/>
      <c r="H94" s="113"/>
      <c r="I94" s="113"/>
      <c r="R94" s="114"/>
    </row>
    <row r="95" spans="1:33" s="112" customFormat="1" ht="19.5" thickBot="1" x14ac:dyDescent="0.3">
      <c r="A95" s="121"/>
      <c r="B95" s="122"/>
      <c r="C95" s="122"/>
      <c r="D95" s="377" t="s">
        <v>164</v>
      </c>
      <c r="E95" s="151">
        <f t="shared" ref="E95:I96" si="2">E78+E80+E82+E84+E86+E88+E90+E92</f>
        <v>70</v>
      </c>
      <c r="F95" s="151">
        <f t="shared" si="2"/>
        <v>260640</v>
      </c>
      <c r="G95" s="152">
        <f t="shared" si="2"/>
        <v>155155</v>
      </c>
      <c r="H95" s="152">
        <f t="shared" si="2"/>
        <v>99153</v>
      </c>
      <c r="I95" s="116">
        <f t="shared" si="2"/>
        <v>26129</v>
      </c>
      <c r="J95" s="186"/>
      <c r="R95" s="114"/>
    </row>
    <row r="96" spans="1:33" s="112" customFormat="1" ht="16.5" thickBot="1" x14ac:dyDescent="0.3">
      <c r="A96" s="121"/>
      <c r="B96" s="122"/>
      <c r="C96" s="122"/>
      <c r="D96" s="377"/>
      <c r="E96" s="153">
        <f t="shared" si="2"/>
        <v>1</v>
      </c>
      <c r="F96" s="153">
        <f t="shared" si="2"/>
        <v>1</v>
      </c>
      <c r="G96" s="153">
        <f t="shared" si="2"/>
        <v>1</v>
      </c>
      <c r="H96" s="153">
        <f t="shared" si="2"/>
        <v>1</v>
      </c>
      <c r="I96" s="153">
        <f t="shared" si="2"/>
        <v>1</v>
      </c>
      <c r="J96" s="192"/>
      <c r="R96" s="114"/>
    </row>
    <row r="97" spans="1:28" s="112" customFormat="1" ht="16.5" thickBot="1" x14ac:dyDescent="0.3">
      <c r="A97" s="121"/>
      <c r="B97" s="122"/>
      <c r="C97" s="122"/>
      <c r="D97" s="111"/>
      <c r="F97" s="113"/>
      <c r="G97" s="113"/>
      <c r="H97" s="113"/>
      <c r="I97" s="113"/>
      <c r="W97" s="114"/>
    </row>
    <row r="98" spans="1:28" ht="16.5" thickBot="1" x14ac:dyDescent="0.3">
      <c r="C98" s="398">
        <v>1</v>
      </c>
      <c r="D98" s="400" t="s">
        <v>139</v>
      </c>
      <c r="E98" s="173">
        <f>COUNTIF($C$5:$C$74,C98)</f>
        <v>16</v>
      </c>
      <c r="F98" s="174">
        <f>SUMIF($C$5:$C$74,C98,$F$5:F$74)</f>
        <v>4300</v>
      </c>
      <c r="G98" s="175">
        <f>SUMIF($C$5:$C$74,C98,$G$5:G$74)</f>
        <v>1007</v>
      </c>
      <c r="H98" s="175">
        <f>SUMIF($C$5:$C$74,C98,$H$5:H$74)</f>
        <v>510</v>
      </c>
      <c r="I98" s="174">
        <f>SUMIF($C$5:$C$74,C98,$I$5:I$74)</f>
        <v>393</v>
      </c>
      <c r="J98" s="189"/>
    </row>
    <row r="99" spans="1:28" ht="16.5" thickBot="1" x14ac:dyDescent="0.3">
      <c r="C99" s="399"/>
      <c r="D99" s="401"/>
      <c r="E99" s="176">
        <f>E98/E113</f>
        <v>0.25806451612903225</v>
      </c>
      <c r="F99" s="176">
        <f>F98/F113</f>
        <v>1.6598407324915753E-2</v>
      </c>
      <c r="G99" s="176">
        <f>G98/G113</f>
        <v>6.4902839096387483E-3</v>
      </c>
      <c r="H99" s="176">
        <f>H98/H113</f>
        <v>5.1435660040543407E-3</v>
      </c>
      <c r="I99" s="176">
        <f>I98/I113</f>
        <v>1.5140424548291405E-2</v>
      </c>
      <c r="J99" s="190"/>
    </row>
    <row r="100" spans="1:28" ht="16.5" thickBot="1" x14ac:dyDescent="0.3">
      <c r="C100" s="390">
        <v>2</v>
      </c>
      <c r="D100" s="392" t="s">
        <v>176</v>
      </c>
      <c r="E100" s="133">
        <f>COUNTIF($C$5:$C$74,C100)</f>
        <v>4</v>
      </c>
      <c r="F100" s="134">
        <f>SUMIF($C$5:$C$74,C100,$F$5:F$74)</f>
        <v>3820</v>
      </c>
      <c r="G100" s="135">
        <f>SUMIF($C$5:$C$74,C100,$G$5:G$74)</f>
        <v>1100</v>
      </c>
      <c r="H100" s="135">
        <f>SUMIF($C$5:$C$74,C100,$H$5:H$74)</f>
        <v>900</v>
      </c>
      <c r="I100" s="134">
        <f>SUMIF($C$5:$C$74,C100,$I$5:I$74)</f>
        <v>951</v>
      </c>
      <c r="J100" s="189"/>
    </row>
    <row r="101" spans="1:28" ht="16.5" thickBot="1" x14ac:dyDescent="0.3">
      <c r="C101" s="391"/>
      <c r="D101" s="393"/>
      <c r="E101" s="136">
        <f>E100/E113</f>
        <v>6.4516129032258063E-2</v>
      </c>
      <c r="F101" s="136">
        <f>F100/F113</f>
        <v>1.4745561856087948E-2</v>
      </c>
      <c r="G101" s="136">
        <f>G100/G113</f>
        <v>7.0896845090393477E-3</v>
      </c>
      <c r="H101" s="136">
        <f>H100/H113</f>
        <v>9.0768811836253061E-3</v>
      </c>
      <c r="I101" s="136">
        <f>I100/I113</f>
        <v>3.6637515891666986E-2</v>
      </c>
      <c r="J101" s="191"/>
    </row>
    <row r="102" spans="1:28" s="112" customFormat="1" ht="16.5" thickBot="1" x14ac:dyDescent="0.3">
      <c r="A102" s="121"/>
      <c r="B102" s="122"/>
      <c r="C102" s="394">
        <v>3</v>
      </c>
      <c r="D102" s="396" t="s">
        <v>175</v>
      </c>
      <c r="E102" s="127">
        <f>COUNTIF($C$5:$C$74,C102)</f>
        <v>5</v>
      </c>
      <c r="F102" s="128">
        <f>SUMIF($C$5:$C$74,C102,$F$5:F$74)</f>
        <v>48005</v>
      </c>
      <c r="G102" s="129">
        <f>SUMIF($C$5:$C$74,C102,$G$5:G$74)</f>
        <v>34870</v>
      </c>
      <c r="H102" s="129">
        <f>SUMIF($C$5:$C$74,C102,$H$5:H$74)</f>
        <v>13135</v>
      </c>
      <c r="I102" s="128">
        <f>SUMIF($C$5:$C$74,C102,$I$5:I$74)</f>
        <v>3422</v>
      </c>
      <c r="J102" s="189"/>
      <c r="K102" s="130"/>
      <c r="L102" s="130"/>
      <c r="M102" s="130"/>
      <c r="U102" s="130"/>
      <c r="V102" s="130"/>
      <c r="W102" s="114"/>
    </row>
    <row r="103" spans="1:28" s="112" customFormat="1" ht="16.5" thickBot="1" x14ac:dyDescent="0.3">
      <c r="A103" s="121"/>
      <c r="B103" s="122"/>
      <c r="C103" s="395"/>
      <c r="D103" s="397"/>
      <c r="E103" s="131">
        <f>E102/E113</f>
        <v>8.0645161290322578E-2</v>
      </c>
      <c r="F103" s="132">
        <f>F102/F113</f>
        <v>0.18530384735641411</v>
      </c>
      <c r="G103" s="132">
        <f>G102/G113</f>
        <v>0.22474299893654731</v>
      </c>
      <c r="H103" s="132">
        <f>H102/H113</f>
        <v>0.13247203816324266</v>
      </c>
      <c r="I103" s="132">
        <f>I102/I113</f>
        <v>0.1318334168047155</v>
      </c>
      <c r="J103" s="190"/>
      <c r="K103" s="130"/>
      <c r="L103" s="130"/>
      <c r="M103" s="130"/>
      <c r="U103" s="130"/>
      <c r="V103" s="130"/>
      <c r="W103" s="114"/>
    </row>
    <row r="104" spans="1:28" s="112" customFormat="1" ht="16.5" thickBot="1" x14ac:dyDescent="0.3">
      <c r="A104" s="121"/>
      <c r="B104" s="122"/>
      <c r="C104" s="378">
        <v>4</v>
      </c>
      <c r="D104" s="380" t="s">
        <v>174</v>
      </c>
      <c r="E104" s="123">
        <f>COUNTIF($C$5:$C$74,C104)</f>
        <v>6</v>
      </c>
      <c r="F104" s="124">
        <f>SUMIF($C$5:$C$74,C104,$F$5:F$74)</f>
        <v>33925</v>
      </c>
      <c r="G104" s="125">
        <f>SUMIF($C$5:$C$74,C104,$G$5:G$74)</f>
        <v>16920</v>
      </c>
      <c r="H104" s="125">
        <f>SUMIF($C$5:$C$74,C104,$H$5:H$74)</f>
        <v>17005</v>
      </c>
      <c r="I104" s="124">
        <f>SUMIF($C$5:$C$74,C104,$I$5:I$74)</f>
        <v>213</v>
      </c>
      <c r="J104" s="189"/>
      <c r="W104" s="114"/>
    </row>
    <row r="105" spans="1:28" s="112" customFormat="1" ht="16.5" thickBot="1" x14ac:dyDescent="0.3">
      <c r="A105" s="121"/>
      <c r="B105" s="122"/>
      <c r="C105" s="379"/>
      <c r="D105" s="381"/>
      <c r="E105" s="126">
        <f>E104/E113</f>
        <v>9.6774193548387094E-2</v>
      </c>
      <c r="F105" s="126">
        <f>F104/F113</f>
        <v>0.13095371360413186</v>
      </c>
      <c r="G105" s="126">
        <f>G104/G113</f>
        <v>0.10905223808449616</v>
      </c>
      <c r="H105" s="126">
        <f>H104/H113</f>
        <v>0.17150262725283147</v>
      </c>
      <c r="I105" s="126">
        <f>I104/I113</f>
        <v>8.2058789536541207E-3</v>
      </c>
      <c r="J105" s="191"/>
      <c r="W105" s="114"/>
    </row>
    <row r="106" spans="1:28" s="112" customFormat="1" ht="16.5" thickBot="1" x14ac:dyDescent="0.3">
      <c r="A106" s="121"/>
      <c r="B106" s="122"/>
      <c r="C106" s="382">
        <v>5</v>
      </c>
      <c r="D106" s="384" t="s">
        <v>140</v>
      </c>
      <c r="E106" s="137">
        <f>COUNTIF($C$5:$C$74,C106)</f>
        <v>4</v>
      </c>
      <c r="F106" s="138">
        <f>SUMIF($C$5:$C$74,C106,$F$5:F$74)</f>
        <v>12287</v>
      </c>
      <c r="G106" s="139">
        <f>SUMIF($C$5:$C$74,C106,$G$5:G$74)</f>
        <v>3669</v>
      </c>
      <c r="H106" s="139">
        <f>SUMIF($C$5:$C$74,C106,$H$5:H$74)</f>
        <v>8618</v>
      </c>
      <c r="I106" s="138">
        <f>SUMIF($C$5:$C$74,C106,$I$5:I$74)</f>
        <v>622</v>
      </c>
      <c r="J106" s="189"/>
      <c r="W106" s="114"/>
    </row>
    <row r="107" spans="1:28" s="112" customFormat="1" ht="16.5" thickBot="1" x14ac:dyDescent="0.3">
      <c r="A107" s="121"/>
      <c r="B107" s="122"/>
      <c r="C107" s="383"/>
      <c r="D107" s="385"/>
      <c r="E107" s="140">
        <f>E106/E113</f>
        <v>6.4516129032258063E-2</v>
      </c>
      <c r="F107" s="140">
        <f>F106/F113</f>
        <v>4.7428983907265083E-2</v>
      </c>
      <c r="G107" s="140">
        <f>G106/G113</f>
        <v>2.3647320421513969E-2</v>
      </c>
      <c r="H107" s="140">
        <f>H106/H113</f>
        <v>8.6916180044980987E-2</v>
      </c>
      <c r="I107" s="140">
        <f>I106/I113</f>
        <v>2.3962707554802173E-2</v>
      </c>
      <c r="J107" s="191"/>
      <c r="W107" s="114"/>
    </row>
    <row r="108" spans="1:28" s="112" customFormat="1" ht="16.5" thickBot="1" x14ac:dyDescent="0.3">
      <c r="A108" s="121"/>
      <c r="B108" s="122"/>
      <c r="C108" s="386">
        <v>6</v>
      </c>
      <c r="D108" s="388" t="s">
        <v>211</v>
      </c>
      <c r="E108" s="141">
        <f>COUNTIF($C$5:$C$74,C108)</f>
        <v>10</v>
      </c>
      <c r="F108" s="142">
        <f>SUMIF($C$5:$C$74,C108,$F$5:F$74)</f>
        <v>69383</v>
      </c>
      <c r="G108" s="143">
        <f>SUMIF($C$5:$C$74,C108,$G$5:G$74)</f>
        <v>42443</v>
      </c>
      <c r="H108" s="143">
        <f>SUMIF($C$5:$C$74,C108,$H$5:H$74)</f>
        <v>26940</v>
      </c>
      <c r="I108" s="142">
        <f>SUMIF($C$5:$C$74,C108,$I$5:I$74)</f>
        <v>3307</v>
      </c>
      <c r="J108" s="189"/>
      <c r="K108" s="130"/>
      <c r="L108" s="130"/>
      <c r="M108" s="130"/>
      <c r="U108" s="130"/>
      <c r="V108" s="130"/>
      <c r="W108" s="114"/>
      <c r="X108" s="21"/>
      <c r="Y108" s="21"/>
      <c r="Z108" s="21"/>
      <c r="AA108" s="21"/>
      <c r="AB108" s="21"/>
    </row>
    <row r="109" spans="1:28" s="112" customFormat="1" ht="16.5" thickBot="1" x14ac:dyDescent="0.3">
      <c r="A109" s="121"/>
      <c r="B109" s="122"/>
      <c r="C109" s="387"/>
      <c r="D109" s="389"/>
      <c r="E109" s="144">
        <f>E108/E113</f>
        <v>0.16129032258064516</v>
      </c>
      <c r="F109" s="144">
        <f>F108/F113</f>
        <v>0.26782495242433252</v>
      </c>
      <c r="G109" s="144">
        <f>G108/G113</f>
        <v>0.27355225419741547</v>
      </c>
      <c r="H109" s="144">
        <f>H108/H113</f>
        <v>0.27170131009651749</v>
      </c>
      <c r="I109" s="144">
        <f>I108/I113</f>
        <v>0.12740301267480833</v>
      </c>
      <c r="J109" s="191"/>
      <c r="K109" s="130"/>
      <c r="L109" s="130"/>
      <c r="M109" s="130"/>
      <c r="U109" s="130"/>
      <c r="V109" s="130"/>
      <c r="W109" s="114"/>
      <c r="X109" s="21"/>
      <c r="Y109" s="21"/>
      <c r="Z109" s="21"/>
      <c r="AA109" s="21"/>
      <c r="AB109" s="21"/>
    </row>
    <row r="110" spans="1:28" s="112" customFormat="1" ht="16.5" thickBot="1" x14ac:dyDescent="0.3">
      <c r="A110" s="121"/>
      <c r="B110" s="122"/>
      <c r="C110" s="373">
        <v>7</v>
      </c>
      <c r="D110" s="375" t="s">
        <v>212</v>
      </c>
      <c r="E110" s="145">
        <f>COUNTIF($C$5:$C$74,C110)</f>
        <v>17</v>
      </c>
      <c r="F110" s="146">
        <f>SUMIF($C$5:$C$74,C110,$F$5:F$74)</f>
        <v>87341</v>
      </c>
      <c r="G110" s="147">
        <f>SUMIF($C$5:$C$74,C110,$G$5:G$74)</f>
        <v>55146</v>
      </c>
      <c r="H110" s="147">
        <f>SUMIF($C$5:$C$74,C110,$H$5:H$74)</f>
        <v>32045</v>
      </c>
      <c r="I110" s="146">
        <f>SUMIF($C$5:$C$74,C110,$I$5:I$74)</f>
        <v>17049</v>
      </c>
      <c r="J110" s="189"/>
      <c r="K110" s="130"/>
      <c r="L110" s="130"/>
      <c r="M110" s="130"/>
      <c r="O110" s="130"/>
      <c r="P110" s="130"/>
      <c r="Q110" s="130"/>
      <c r="U110" s="130"/>
      <c r="V110" s="130"/>
      <c r="W110" s="114"/>
    </row>
    <row r="111" spans="1:28" s="112" customFormat="1" ht="16.5" thickBot="1" x14ac:dyDescent="0.3">
      <c r="A111" s="121"/>
      <c r="B111" s="122"/>
      <c r="C111" s="374"/>
      <c r="D111" s="376"/>
      <c r="E111" s="148">
        <f>E110/E113</f>
        <v>0.27419354838709675</v>
      </c>
      <c r="F111" s="149">
        <f>F110/F113</f>
        <v>0.33714453352685275</v>
      </c>
      <c r="G111" s="149">
        <f>G110/G113</f>
        <v>0.35542521994134896</v>
      </c>
      <c r="H111" s="149">
        <f>H110/H113</f>
        <v>0.32318739725474771</v>
      </c>
      <c r="I111" s="150">
        <f>I110/I113</f>
        <v>0.6568170435720615</v>
      </c>
      <c r="J111" s="191"/>
      <c r="K111" s="130"/>
      <c r="L111" s="130"/>
      <c r="M111" s="130"/>
      <c r="O111" s="130"/>
      <c r="P111" s="130"/>
      <c r="Q111" s="130"/>
      <c r="U111" s="130"/>
      <c r="V111" s="130"/>
      <c r="W111" s="114"/>
    </row>
    <row r="112" spans="1:28" s="112" customFormat="1" ht="16.5" thickBot="1" x14ac:dyDescent="0.3">
      <c r="A112" s="121"/>
      <c r="B112" s="122"/>
      <c r="C112" s="122"/>
      <c r="D112" s="111"/>
      <c r="F112" s="113"/>
      <c r="G112" s="113"/>
      <c r="H112" s="113"/>
      <c r="I112" s="113"/>
      <c r="W112" s="114"/>
    </row>
    <row r="113" spans="1:28" s="112" customFormat="1" ht="19.5" thickBot="1" x14ac:dyDescent="0.3">
      <c r="A113" s="121"/>
      <c r="B113" s="122"/>
      <c r="C113" s="122"/>
      <c r="D113" s="377" t="s">
        <v>165</v>
      </c>
      <c r="E113" s="151">
        <f>E98+E100+E102+E104+E106+E108+E110</f>
        <v>62</v>
      </c>
      <c r="F113" s="151">
        <f t="shared" ref="F113:I113" si="3">F98+F100+F102+F104+F106+F108+F110</f>
        <v>259061</v>
      </c>
      <c r="G113" s="152">
        <f t="shared" si="3"/>
        <v>155155</v>
      </c>
      <c r="H113" s="152">
        <f t="shared" si="3"/>
        <v>99153</v>
      </c>
      <c r="I113" s="116">
        <f t="shared" si="3"/>
        <v>25957</v>
      </c>
      <c r="J113" s="186"/>
      <c r="W113" s="114"/>
    </row>
    <row r="114" spans="1:28" s="112" customFormat="1" ht="16.5" thickBot="1" x14ac:dyDescent="0.3">
      <c r="A114" s="121"/>
      <c r="B114" s="122"/>
      <c r="C114" s="122"/>
      <c r="D114" s="377"/>
      <c r="E114" s="153">
        <f>E99+E101+E103+E105+E107+E109+E111</f>
        <v>0.99999999999999989</v>
      </c>
      <c r="F114" s="153">
        <f>F99+F101+F103+F105+F107+F109+F111</f>
        <v>1</v>
      </c>
      <c r="G114" s="153">
        <f>G99+G101+G103+G105+G107+G109+G111</f>
        <v>1</v>
      </c>
      <c r="H114" s="153">
        <f>H99+H101+H103+H105+H107+H109+H111</f>
        <v>1</v>
      </c>
      <c r="I114" s="153">
        <f>I99+I101+I103+I105+I107+I109+I111</f>
        <v>1</v>
      </c>
      <c r="J114" s="192"/>
      <c r="W114" s="114"/>
    </row>
    <row r="115" spans="1:28" s="112" customFormat="1" x14ac:dyDescent="0.25">
      <c r="A115" s="121"/>
      <c r="B115" s="122"/>
      <c r="C115" s="122"/>
      <c r="D115" s="111"/>
      <c r="W115" s="114"/>
    </row>
    <row r="116" spans="1:28" s="112" customFormat="1" ht="16.5" thickBot="1" x14ac:dyDescent="0.3">
      <c r="A116" s="121"/>
      <c r="B116" s="122"/>
      <c r="C116" s="122"/>
      <c r="D116" s="111"/>
      <c r="F116" s="113"/>
      <c r="G116" s="113"/>
      <c r="H116" s="113"/>
      <c r="I116" s="113"/>
      <c r="W116" s="114"/>
    </row>
    <row r="117" spans="1:28" ht="16.5" thickBot="1" x14ac:dyDescent="0.3">
      <c r="C117" s="390">
        <v>2</v>
      </c>
      <c r="D117" s="392" t="s">
        <v>176</v>
      </c>
      <c r="E117" s="133">
        <f>COUNTIF($C$5:$C$74,C117)</f>
        <v>4</v>
      </c>
      <c r="F117" s="134">
        <f>SUMIF($C$5:$C$74,C117,$F$5:F$74)</f>
        <v>3820</v>
      </c>
      <c r="G117" s="135">
        <f>SUMIF($C$5:$C$74,C117,$G$5:G$74)</f>
        <v>1100</v>
      </c>
      <c r="H117" s="135">
        <f>SUMIF($C$5:$C$74,C117,$H$5:H$74)</f>
        <v>900</v>
      </c>
      <c r="I117" s="134">
        <f>SUMIF($C$5:$C$74,C117,$I$5:I$74)</f>
        <v>951</v>
      </c>
      <c r="J117" s="189"/>
    </row>
    <row r="118" spans="1:28" ht="16.5" thickBot="1" x14ac:dyDescent="0.3">
      <c r="C118" s="391"/>
      <c r="D118" s="393"/>
      <c r="E118" s="136">
        <f>E117/E130</f>
        <v>8.6956521739130432E-2</v>
      </c>
      <c r="F118" s="136">
        <f>F117/F130</f>
        <v>1.4994445774667237E-2</v>
      </c>
      <c r="G118" s="136">
        <f>G117/G130</f>
        <v>7.1359991696291879E-3</v>
      </c>
      <c r="H118" s="136">
        <f>H117/H130</f>
        <v>9.1238101030990549E-3</v>
      </c>
      <c r="I118" s="136">
        <f>I117/I130</f>
        <v>3.7200751056172744E-2</v>
      </c>
      <c r="J118" s="191"/>
    </row>
    <row r="119" spans="1:28" s="112" customFormat="1" ht="16.5" thickBot="1" x14ac:dyDescent="0.3">
      <c r="A119" s="121"/>
      <c r="B119" s="122"/>
      <c r="C119" s="394">
        <v>3</v>
      </c>
      <c r="D119" s="396" t="s">
        <v>175</v>
      </c>
      <c r="E119" s="127">
        <f>COUNTIF($C$5:$C$74,C119)</f>
        <v>5</v>
      </c>
      <c r="F119" s="128">
        <f>SUMIF($C$5:$C$74,C119,$F$5:F$74)</f>
        <v>48005</v>
      </c>
      <c r="G119" s="129">
        <f>SUMIF($C$5:$C$74,C119,$G$5:G$74)</f>
        <v>34870</v>
      </c>
      <c r="H119" s="129">
        <f>SUMIF($C$5:$C$74,C119,$H$5:H$74)</f>
        <v>13135</v>
      </c>
      <c r="I119" s="128">
        <f>SUMIF($C$5:$C$74,C119,$I$5:I$74)</f>
        <v>3422</v>
      </c>
      <c r="J119" s="189"/>
      <c r="K119" s="130"/>
      <c r="L119" s="130"/>
      <c r="M119" s="130"/>
      <c r="U119" s="130"/>
      <c r="V119" s="130"/>
      <c r="W119" s="114"/>
    </row>
    <row r="120" spans="1:28" s="112" customFormat="1" ht="16.5" thickBot="1" x14ac:dyDescent="0.3">
      <c r="A120" s="121"/>
      <c r="B120" s="122"/>
      <c r="C120" s="395"/>
      <c r="D120" s="397"/>
      <c r="E120" s="131">
        <f>E119/E130</f>
        <v>0.10869565217391304</v>
      </c>
      <c r="F120" s="132">
        <f>F119/F130</f>
        <v>0.18843151031751329</v>
      </c>
      <c r="G120" s="132">
        <f>G119/G130</f>
        <v>0.22621117367724525</v>
      </c>
      <c r="H120" s="132">
        <f>H119/H130</f>
        <v>0.1331569396713401</v>
      </c>
      <c r="I120" s="132">
        <f>I119/I130</f>
        <v>0.13386011578782664</v>
      </c>
      <c r="J120" s="190"/>
      <c r="K120" s="130"/>
      <c r="L120" s="130"/>
      <c r="M120" s="130"/>
      <c r="U120" s="130"/>
      <c r="V120" s="130"/>
      <c r="W120" s="114"/>
    </row>
    <row r="121" spans="1:28" s="112" customFormat="1" ht="16.5" thickBot="1" x14ac:dyDescent="0.3">
      <c r="A121" s="121"/>
      <c r="B121" s="122"/>
      <c r="C121" s="378">
        <v>4</v>
      </c>
      <c r="D121" s="380" t="s">
        <v>174</v>
      </c>
      <c r="E121" s="123">
        <f>COUNTIF($C$5:$C$74,C121)</f>
        <v>6</v>
      </c>
      <c r="F121" s="124">
        <f>SUMIF($C$5:$C$74,C121,$F$5:F$74)</f>
        <v>33925</v>
      </c>
      <c r="G121" s="125">
        <f>SUMIF($C$5:$C$74,C121,$G$5:G$74)</f>
        <v>16920</v>
      </c>
      <c r="H121" s="125">
        <f>SUMIF($C$5:$C$74,C121,$H$5:H$74)</f>
        <v>17005</v>
      </c>
      <c r="I121" s="124">
        <f>SUMIF($C$5:$C$74,C121,$I$5:I$74)</f>
        <v>213</v>
      </c>
      <c r="J121" s="189"/>
      <c r="W121" s="114"/>
    </row>
    <row r="122" spans="1:28" s="112" customFormat="1" ht="16.5" thickBot="1" x14ac:dyDescent="0.3">
      <c r="A122" s="121"/>
      <c r="B122" s="122"/>
      <c r="C122" s="379"/>
      <c r="D122" s="381"/>
      <c r="E122" s="126">
        <f>E121/E130</f>
        <v>0.13043478260869565</v>
      </c>
      <c r="F122" s="126">
        <f>F121/F130</f>
        <v>0.13316402432083405</v>
      </c>
      <c r="G122" s="126">
        <f>G121/G130</f>
        <v>0.10976464177284169</v>
      </c>
      <c r="H122" s="126">
        <f>H121/H130</f>
        <v>0.17238932311466601</v>
      </c>
      <c r="I122" s="126">
        <f>I121/I130</f>
        <v>8.3320294163667652E-3</v>
      </c>
      <c r="J122" s="191"/>
      <c r="W122" s="114"/>
    </row>
    <row r="123" spans="1:28" s="112" customFormat="1" ht="16.5" thickBot="1" x14ac:dyDescent="0.3">
      <c r="A123" s="121"/>
      <c r="B123" s="122"/>
      <c r="C123" s="382">
        <v>5</v>
      </c>
      <c r="D123" s="384" t="s">
        <v>140</v>
      </c>
      <c r="E123" s="137">
        <f>COUNTIF($C$5:$C$74,C123)</f>
        <v>4</v>
      </c>
      <c r="F123" s="138">
        <f>SUMIF($C$5:$C$74,C123,$F$5:F$74)</f>
        <v>12287</v>
      </c>
      <c r="G123" s="139">
        <f>SUMIF($C$5:$C$74,C123,$G$5:G$74)</f>
        <v>3669</v>
      </c>
      <c r="H123" s="139">
        <f>SUMIF($C$5:$C$74,C123,$H$5:H$74)</f>
        <v>8618</v>
      </c>
      <c r="I123" s="138">
        <f>SUMIF($C$5:$C$74,C123,$I$5:I$74)</f>
        <v>622</v>
      </c>
      <c r="J123" s="189"/>
      <c r="W123" s="114"/>
    </row>
    <row r="124" spans="1:28" s="112" customFormat="1" ht="16.5" thickBot="1" x14ac:dyDescent="0.3">
      <c r="A124" s="121"/>
      <c r="B124" s="122"/>
      <c r="C124" s="383"/>
      <c r="D124" s="385"/>
      <c r="E124" s="140">
        <f>E123/E130</f>
        <v>8.6956521739130432E-2</v>
      </c>
      <c r="F124" s="140">
        <f>F123/F130</f>
        <v>4.8229517076789616E-2</v>
      </c>
      <c r="G124" s="140">
        <f>G123/G130</f>
        <v>2.3801800866699536E-2</v>
      </c>
      <c r="H124" s="140">
        <f>H123/H130</f>
        <v>8.736555052056405E-2</v>
      </c>
      <c r="I124" s="140">
        <f>I123/I130</f>
        <v>2.4331090596150837E-2</v>
      </c>
      <c r="J124" s="191"/>
      <c r="W124" s="114"/>
    </row>
    <row r="125" spans="1:28" s="112" customFormat="1" ht="16.5" thickBot="1" x14ac:dyDescent="0.3">
      <c r="A125" s="121"/>
      <c r="B125" s="122"/>
      <c r="C125" s="386">
        <v>6</v>
      </c>
      <c r="D125" s="388" t="s">
        <v>211</v>
      </c>
      <c r="E125" s="141">
        <f>COUNTIF($C$5:$C$74,C125)</f>
        <v>10</v>
      </c>
      <c r="F125" s="142">
        <f>SUMIF($C$5:$C$74,C125,$F$5:F$74)</f>
        <v>69383</v>
      </c>
      <c r="G125" s="143">
        <f>SUMIF($C$5:$C$74,C125,$G$5:G$74)</f>
        <v>42443</v>
      </c>
      <c r="H125" s="143">
        <f>SUMIF($C$5:$C$74,C125,$H$5:H$74)</f>
        <v>26940</v>
      </c>
      <c r="I125" s="142">
        <f>SUMIF($C$5:$C$74,C125,$I$5:I$74)</f>
        <v>3307</v>
      </c>
      <c r="J125" s="189"/>
      <c r="K125" s="130"/>
      <c r="L125" s="130"/>
      <c r="M125" s="130"/>
      <c r="U125" s="130"/>
      <c r="V125" s="130"/>
      <c r="W125" s="114"/>
      <c r="X125" s="21"/>
      <c r="Y125" s="21"/>
      <c r="Z125" s="21"/>
      <c r="AA125" s="21"/>
      <c r="AB125" s="21"/>
    </row>
    <row r="126" spans="1:28" s="112" customFormat="1" ht="16.5" thickBot="1" x14ac:dyDescent="0.3">
      <c r="A126" s="121"/>
      <c r="B126" s="122"/>
      <c r="C126" s="387"/>
      <c r="D126" s="389"/>
      <c r="E126" s="144">
        <f>E125/E130</f>
        <v>0.21739130434782608</v>
      </c>
      <c r="F126" s="144">
        <f>F125/F130</f>
        <v>0.27234545318945991</v>
      </c>
      <c r="G126" s="144">
        <f>G125/G130</f>
        <v>0.275339284324156</v>
      </c>
      <c r="H126" s="144">
        <f>H125/H130</f>
        <v>0.27310604908609837</v>
      </c>
      <c r="I126" s="144">
        <f>I125/I130</f>
        <v>0.12936160225316851</v>
      </c>
      <c r="J126" s="191"/>
      <c r="K126" s="130"/>
      <c r="L126" s="130"/>
      <c r="M126" s="130"/>
      <c r="U126" s="130"/>
      <c r="V126" s="130"/>
      <c r="W126" s="114"/>
      <c r="X126" s="21"/>
      <c r="Y126" s="21"/>
      <c r="Z126" s="21"/>
      <c r="AA126" s="21"/>
      <c r="AB126" s="21"/>
    </row>
    <row r="127" spans="1:28" s="112" customFormat="1" ht="16.5" thickBot="1" x14ac:dyDescent="0.3">
      <c r="A127" s="121"/>
      <c r="B127" s="122"/>
      <c r="C127" s="373">
        <v>7</v>
      </c>
      <c r="D127" s="375" t="s">
        <v>212</v>
      </c>
      <c r="E127" s="145">
        <f>COUNTIF($C$5:$C$74,C127)</f>
        <v>17</v>
      </c>
      <c r="F127" s="146">
        <f>SUMIF($C$5:$C$74,C127,$F$5:F$74)</f>
        <v>87341</v>
      </c>
      <c r="G127" s="147">
        <f>SUMIF($C$5:$C$74,C127,$G$5:G$74)</f>
        <v>55146</v>
      </c>
      <c r="H127" s="147">
        <f>SUMIF($C$5:$C$74,C127,$H$5:H$74)</f>
        <v>32045</v>
      </c>
      <c r="I127" s="146">
        <f>SUMIF($C$5:$C$74,C127,$I$5:I$74)</f>
        <v>17049</v>
      </c>
      <c r="J127" s="189"/>
      <c r="K127" s="130"/>
      <c r="L127" s="130"/>
      <c r="M127" s="130"/>
      <c r="O127" s="130"/>
      <c r="P127" s="130"/>
      <c r="Q127" s="130"/>
      <c r="U127" s="130"/>
      <c r="V127" s="130"/>
      <c r="W127" s="114"/>
    </row>
    <row r="128" spans="1:28" s="112" customFormat="1" ht="16.5" thickBot="1" x14ac:dyDescent="0.3">
      <c r="A128" s="121"/>
      <c r="B128" s="122"/>
      <c r="C128" s="374"/>
      <c r="D128" s="376"/>
      <c r="E128" s="148">
        <f>E127/E130</f>
        <v>0.36956521739130432</v>
      </c>
      <c r="F128" s="149">
        <f>F127/F130</f>
        <v>0.34283504932073589</v>
      </c>
      <c r="G128" s="149">
        <f>G127/G130</f>
        <v>0.35774710018942835</v>
      </c>
      <c r="H128" s="149">
        <f>H127/H130</f>
        <v>0.32485832750423244</v>
      </c>
      <c r="I128" s="150">
        <f>I127/I130</f>
        <v>0.66691441089031456</v>
      </c>
      <c r="J128" s="191"/>
      <c r="K128" s="130"/>
      <c r="L128" s="130"/>
      <c r="M128" s="130"/>
      <c r="O128" s="130"/>
      <c r="P128" s="130"/>
      <c r="Q128" s="130"/>
      <c r="U128" s="130"/>
      <c r="V128" s="130"/>
      <c r="W128" s="114"/>
    </row>
    <row r="129" spans="1:23" s="112" customFormat="1" ht="16.5" thickBot="1" x14ac:dyDescent="0.3">
      <c r="A129" s="121"/>
      <c r="B129" s="122"/>
      <c r="C129" s="122"/>
      <c r="D129" s="111"/>
      <c r="F129" s="113"/>
      <c r="G129" s="113"/>
      <c r="H129" s="113"/>
      <c r="I129" s="113"/>
      <c r="W129" s="114"/>
    </row>
    <row r="130" spans="1:23" s="112" customFormat="1" ht="19.5" thickBot="1" x14ac:dyDescent="0.3">
      <c r="A130" s="121"/>
      <c r="B130" s="122"/>
      <c r="C130" s="122"/>
      <c r="D130" s="377" t="s">
        <v>166</v>
      </c>
      <c r="E130" s="151">
        <f>E117+E119+E121+E123+E125+E127</f>
        <v>46</v>
      </c>
      <c r="F130" s="151">
        <f t="shared" ref="F130:I130" si="4">F117+F119+F121+F123+F125+F127</f>
        <v>254761</v>
      </c>
      <c r="G130" s="152">
        <f t="shared" si="4"/>
        <v>154148</v>
      </c>
      <c r="H130" s="152">
        <f t="shared" si="4"/>
        <v>98643</v>
      </c>
      <c r="I130" s="116">
        <f t="shared" si="4"/>
        <v>25564</v>
      </c>
      <c r="J130" s="186"/>
      <c r="W130" s="114"/>
    </row>
    <row r="131" spans="1:23" s="112" customFormat="1" ht="16.5" thickBot="1" x14ac:dyDescent="0.3">
      <c r="A131" s="121"/>
      <c r="B131" s="122"/>
      <c r="C131" s="122"/>
      <c r="D131" s="377"/>
      <c r="E131" s="153">
        <f>E118+E120+E122+E124+E126+E128</f>
        <v>1</v>
      </c>
      <c r="F131" s="153">
        <f>+F118+F120+F122+F124+F126+F128</f>
        <v>1</v>
      </c>
      <c r="G131" s="153">
        <f>G118+G120+G122+G124+G126+G128</f>
        <v>1</v>
      </c>
      <c r="H131" s="153">
        <f>H118+H120+H122+H124+H126+H128</f>
        <v>1</v>
      </c>
      <c r="I131" s="153">
        <f>I118+I120+I122+I124+I126+I128</f>
        <v>1</v>
      </c>
      <c r="J131" s="192"/>
      <c r="W131" s="114"/>
    </row>
    <row r="132" spans="1:23" s="112" customFormat="1" ht="16.5" thickBot="1" x14ac:dyDescent="0.3">
      <c r="A132" s="121"/>
      <c r="B132" s="122"/>
      <c r="C132" s="122"/>
      <c r="D132" s="111"/>
      <c r="F132" s="113"/>
      <c r="G132" s="113"/>
      <c r="H132" s="113"/>
      <c r="I132" s="113"/>
      <c r="W132" s="114"/>
    </row>
    <row r="133" spans="1:23" s="112" customFormat="1" ht="19.5" thickBot="1" x14ac:dyDescent="0.35">
      <c r="A133" s="121"/>
      <c r="B133" s="122"/>
      <c r="C133" s="122"/>
      <c r="D133" s="154" t="s">
        <v>283</v>
      </c>
      <c r="F133" s="155">
        <v>671700</v>
      </c>
      <c r="W133" s="114"/>
    </row>
    <row r="134" spans="1:23" s="112" customFormat="1" ht="19.5" thickBot="1" x14ac:dyDescent="0.35">
      <c r="A134" s="121"/>
      <c r="B134" s="122"/>
      <c r="C134" s="122"/>
      <c r="D134" s="154" t="s">
        <v>202</v>
      </c>
      <c r="F134" s="155">
        <v>674800</v>
      </c>
      <c r="W134" s="114"/>
    </row>
    <row r="135" spans="1:23" s="112" customFormat="1" ht="19.5" thickBot="1" x14ac:dyDescent="0.35">
      <c r="A135" s="121"/>
      <c r="B135" s="122"/>
      <c r="C135" s="122"/>
      <c r="D135" s="154" t="s">
        <v>171</v>
      </c>
      <c r="F135" s="155">
        <v>671100</v>
      </c>
      <c r="W135" s="114"/>
    </row>
    <row r="136" spans="1:23" s="112" customFormat="1" ht="19.5" thickBot="1" x14ac:dyDescent="0.35">
      <c r="A136" s="121"/>
      <c r="B136" s="122"/>
      <c r="C136" s="122"/>
      <c r="D136" s="154" t="s">
        <v>144</v>
      </c>
      <c r="F136" s="155">
        <v>664900</v>
      </c>
      <c r="W136" s="114"/>
    </row>
    <row r="137" spans="1:23" s="112" customFormat="1" ht="19.5" thickBot="1" x14ac:dyDescent="0.35">
      <c r="A137" s="121"/>
      <c r="B137" s="122"/>
      <c r="C137" s="122"/>
      <c r="D137" s="154" t="s">
        <v>141</v>
      </c>
      <c r="F137" s="155">
        <v>649600</v>
      </c>
      <c r="W137" s="114"/>
    </row>
    <row r="138" spans="1:23" s="112" customFormat="1" ht="19.5" thickBot="1" x14ac:dyDescent="0.35">
      <c r="A138" s="121"/>
      <c r="B138" s="122"/>
      <c r="C138" s="122"/>
      <c r="D138" s="154" t="s">
        <v>142</v>
      </c>
      <c r="F138" s="155">
        <v>657200</v>
      </c>
      <c r="W138" s="114"/>
    </row>
  </sheetData>
  <autoFilter ref="A4:AG74">
    <sortState ref="A5:AG74">
      <sortCondition ref="C4:C74"/>
    </sortState>
  </autoFilter>
  <mergeCells count="50">
    <mergeCell ref="A1:AG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G2"/>
    <mergeCell ref="A3:AG3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8" scale="36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2024-08-05T11:50:10Z</cp:lastPrinted>
  <dcterms:created xsi:type="dcterms:W3CDTF">2023-09-08T09:12:06Z</dcterms:created>
  <dcterms:modified xsi:type="dcterms:W3CDTF">2024-08-08T06:30:16Z</dcterms:modified>
</cp:coreProperties>
</file>