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ORCL\En_uso\2024\ONC - Informe Situac. NC 2024\"/>
    </mc:Choice>
  </mc:AlternateContent>
  <bookViews>
    <workbookView xWindow="0" yWindow="0" windowWidth="28770" windowHeight="11760"/>
  </bookViews>
  <sheets>
    <sheet name="SITUACIÓN 2024" sheetId="1" r:id="rId1"/>
  </sheets>
  <definedNames>
    <definedName name="_xlnm._FilterDatabase" localSheetId="0" hidden="1">'SITUACIÓN 2024'!$A$4:$AG$74</definedName>
    <definedName name="_xlnm.Print_Titles" localSheetId="0">'SITUACIÓN 2024'!$1:$4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1" i="1" l="1"/>
  <c r="AF55" i="1" l="1"/>
  <c r="AE55" i="1" l="1"/>
  <c r="I127" i="1" l="1"/>
  <c r="H127" i="1"/>
  <c r="G127" i="1"/>
  <c r="F127" i="1"/>
  <c r="E127" i="1"/>
  <c r="I125" i="1"/>
  <c r="H125" i="1"/>
  <c r="G125" i="1"/>
  <c r="F125" i="1"/>
  <c r="E125" i="1"/>
  <c r="I123" i="1"/>
  <c r="H123" i="1"/>
  <c r="G123" i="1"/>
  <c r="F123" i="1"/>
  <c r="E123" i="1"/>
  <c r="I121" i="1"/>
  <c r="H121" i="1"/>
  <c r="G121" i="1"/>
  <c r="F121" i="1"/>
  <c r="E121" i="1"/>
  <c r="I119" i="1"/>
  <c r="H119" i="1"/>
  <c r="G119" i="1"/>
  <c r="F119" i="1"/>
  <c r="E119" i="1"/>
  <c r="I117" i="1"/>
  <c r="H117" i="1"/>
  <c r="G117" i="1"/>
  <c r="F117" i="1"/>
  <c r="E117" i="1"/>
  <c r="I110" i="1"/>
  <c r="H110" i="1"/>
  <c r="G110" i="1"/>
  <c r="F110" i="1"/>
  <c r="E110" i="1"/>
  <c r="I108" i="1"/>
  <c r="H108" i="1"/>
  <c r="G108" i="1"/>
  <c r="F108" i="1"/>
  <c r="E108" i="1"/>
  <c r="I106" i="1"/>
  <c r="H106" i="1"/>
  <c r="G106" i="1"/>
  <c r="F106" i="1"/>
  <c r="E106" i="1"/>
  <c r="I104" i="1"/>
  <c r="H104" i="1"/>
  <c r="G104" i="1"/>
  <c r="F104" i="1"/>
  <c r="E104" i="1"/>
  <c r="I102" i="1"/>
  <c r="H102" i="1"/>
  <c r="G102" i="1"/>
  <c r="F102" i="1"/>
  <c r="E102" i="1"/>
  <c r="I100" i="1"/>
  <c r="H100" i="1"/>
  <c r="G100" i="1"/>
  <c r="F100" i="1"/>
  <c r="E100" i="1"/>
  <c r="I98" i="1"/>
  <c r="H98" i="1"/>
  <c r="G98" i="1"/>
  <c r="F98" i="1"/>
  <c r="E98" i="1"/>
  <c r="E130" i="1" l="1"/>
  <c r="E120" i="1" s="1"/>
  <c r="F130" i="1"/>
  <c r="F126" i="1" s="1"/>
  <c r="G130" i="1"/>
  <c r="G126" i="1" s="1"/>
  <c r="H130" i="1"/>
  <c r="H118" i="1" s="1"/>
  <c r="I130" i="1"/>
  <c r="I128" i="1" s="1"/>
  <c r="I113" i="1"/>
  <c r="I107" i="1" s="1"/>
  <c r="H113" i="1"/>
  <c r="H99" i="1" s="1"/>
  <c r="E113" i="1"/>
  <c r="E107" i="1" s="1"/>
  <c r="F113" i="1"/>
  <c r="F109" i="1" s="1"/>
  <c r="G113" i="1"/>
  <c r="G101" i="1" s="1"/>
  <c r="AF73" i="1"/>
  <c r="AE73" i="1"/>
  <c r="AF72" i="1"/>
  <c r="AE72" i="1"/>
  <c r="E122" i="1" l="1"/>
  <c r="H128" i="1"/>
  <c r="H126" i="1"/>
  <c r="H122" i="1"/>
  <c r="F124" i="1"/>
  <c r="H120" i="1"/>
  <c r="H124" i="1"/>
  <c r="G124" i="1"/>
  <c r="F120" i="1"/>
  <c r="I118" i="1"/>
  <c r="I124" i="1"/>
  <c r="I122" i="1"/>
  <c r="I120" i="1"/>
  <c r="I126" i="1"/>
  <c r="G118" i="1"/>
  <c r="G120" i="1"/>
  <c r="G128" i="1"/>
  <c r="G122" i="1"/>
  <c r="F128" i="1"/>
  <c r="F122" i="1"/>
  <c r="F118" i="1"/>
  <c r="E118" i="1"/>
  <c r="E126" i="1"/>
  <c r="E128" i="1"/>
  <c r="E124" i="1"/>
  <c r="H111" i="1"/>
  <c r="F105" i="1"/>
  <c r="F101" i="1"/>
  <c r="H101" i="1"/>
  <c r="F107" i="1"/>
  <c r="F111" i="1"/>
  <c r="E109" i="1"/>
  <c r="G103" i="1"/>
  <c r="G109" i="1"/>
  <c r="F99" i="1"/>
  <c r="F103" i="1"/>
  <c r="G105" i="1"/>
  <c r="I101" i="1"/>
  <c r="E101" i="1"/>
  <c r="H109" i="1"/>
  <c r="H107" i="1"/>
  <c r="H103" i="1"/>
  <c r="I103" i="1"/>
  <c r="I109" i="1"/>
  <c r="G107" i="1"/>
  <c r="H105" i="1"/>
  <c r="G111" i="1"/>
  <c r="G99" i="1"/>
  <c r="E111" i="1"/>
  <c r="E105" i="1"/>
  <c r="E103" i="1"/>
  <c r="I105" i="1"/>
  <c r="I111" i="1"/>
  <c r="E99" i="1"/>
  <c r="I99" i="1"/>
  <c r="I78" i="1"/>
  <c r="H78" i="1"/>
  <c r="G78" i="1"/>
  <c r="F78" i="1"/>
  <c r="E78" i="1"/>
  <c r="E131" i="1" l="1"/>
  <c r="I131" i="1"/>
  <c r="H131" i="1"/>
  <c r="G131" i="1"/>
  <c r="F131" i="1"/>
  <c r="E114" i="1"/>
  <c r="H114" i="1"/>
  <c r="F114" i="1"/>
  <c r="I114" i="1"/>
  <c r="G114" i="1"/>
  <c r="I92" i="1"/>
  <c r="H92" i="1"/>
  <c r="G92" i="1"/>
  <c r="F92" i="1"/>
  <c r="E92" i="1"/>
  <c r="I90" i="1"/>
  <c r="H90" i="1"/>
  <c r="G90" i="1"/>
  <c r="F90" i="1"/>
  <c r="E90" i="1"/>
  <c r="I88" i="1"/>
  <c r="H88" i="1"/>
  <c r="G88" i="1"/>
  <c r="F88" i="1"/>
  <c r="E88" i="1"/>
  <c r="I86" i="1"/>
  <c r="H86" i="1"/>
  <c r="G86" i="1"/>
  <c r="F86" i="1"/>
  <c r="E86" i="1"/>
  <c r="I84" i="1"/>
  <c r="H84" i="1"/>
  <c r="G84" i="1"/>
  <c r="F84" i="1"/>
  <c r="E84" i="1"/>
  <c r="I82" i="1"/>
  <c r="H82" i="1"/>
  <c r="G82" i="1"/>
  <c r="F82" i="1"/>
  <c r="E82" i="1"/>
  <c r="I80" i="1"/>
  <c r="H80" i="1"/>
  <c r="G80" i="1"/>
  <c r="F80" i="1"/>
  <c r="E80" i="1"/>
  <c r="R76" i="1"/>
  <c r="I76" i="1"/>
  <c r="H76" i="1"/>
  <c r="G76" i="1"/>
  <c r="F76" i="1"/>
  <c r="E76" i="1"/>
  <c r="E95" i="1" l="1"/>
  <c r="E79" i="1" s="1"/>
  <c r="F95" i="1"/>
  <c r="F79" i="1" s="1"/>
  <c r="G95" i="1"/>
  <c r="G79" i="1" s="1"/>
  <c r="H95" i="1"/>
  <c r="H79" i="1" s="1"/>
  <c r="I95" i="1"/>
  <c r="I79" i="1" s="1"/>
  <c r="E81" i="1" l="1"/>
  <c r="I89" i="1"/>
  <c r="H89" i="1"/>
  <c r="G81" i="1"/>
  <c r="F89" i="1"/>
  <c r="I85" i="1"/>
  <c r="F85" i="1"/>
  <c r="I91" i="1"/>
  <c r="F81" i="1"/>
  <c r="F91" i="1"/>
  <c r="H81" i="1"/>
  <c r="G93" i="1"/>
  <c r="F93" i="1"/>
  <c r="F87" i="1"/>
  <c r="H93" i="1"/>
  <c r="I87" i="1"/>
  <c r="I81" i="1"/>
  <c r="I93" i="1"/>
  <c r="I83" i="1"/>
  <c r="H83" i="1"/>
  <c r="H87" i="1"/>
  <c r="G83" i="1"/>
  <c r="H91" i="1"/>
  <c r="F83" i="1"/>
  <c r="H85" i="1"/>
  <c r="G85" i="1"/>
  <c r="G89" i="1"/>
  <c r="E89" i="1"/>
  <c r="E83" i="1"/>
  <c r="G91" i="1"/>
  <c r="G87" i="1"/>
  <c r="E85" i="1"/>
  <c r="E87" i="1"/>
  <c r="E91" i="1"/>
  <c r="E93" i="1"/>
  <c r="E96" i="1" l="1"/>
  <c r="G96" i="1"/>
  <c r="F96" i="1"/>
  <c r="H96" i="1"/>
  <c r="I96" i="1"/>
</calcChain>
</file>

<file path=xl/sharedStrings.xml><?xml version="1.0" encoding="utf-8"?>
<sst xmlns="http://schemas.openxmlformats.org/spreadsheetml/2006/main" count="1025" uniqueCount="269">
  <si>
    <t>SITUACIÓN NEGOCIACIÓN COLECTIVA SECTORIAL</t>
  </si>
  <si>
    <t>LISTADO CONVENIOS COLECTIVOS REGIONALES CLASIFICADOS COMO DE SECTOR COMPLETO SEGÚN DATOS REGISTROS CARM y REGCON.</t>
  </si>
  <si>
    <t>Nº</t>
  </si>
  <si>
    <t>Código convenio</t>
  </si>
  <si>
    <t>Situac. Tipo</t>
  </si>
  <si>
    <t xml:space="preserve">Denominación </t>
  </si>
  <si>
    <t>Ámbito funcional SECTORIAL</t>
  </si>
  <si>
    <t>Personas trabajadoras</t>
  </si>
  <si>
    <t>Hombres</t>
  </si>
  <si>
    <t>Mujeres</t>
  </si>
  <si>
    <t>Empresas</t>
  </si>
  <si>
    <t>Fecha de constitución de la CN</t>
  </si>
  <si>
    <t xml:space="preserve">Fecha de la  firma del CC  por la CN </t>
  </si>
  <si>
    <t>Fecha BORM último CC publicado</t>
  </si>
  <si>
    <t>Fecha fin vigencia pactada último CC publicado</t>
  </si>
  <si>
    <t>Forma denuncia</t>
  </si>
  <si>
    <t>Vigencia</t>
  </si>
  <si>
    <t>Causa</t>
  </si>
  <si>
    <t>Unidad negoc. Activa</t>
  </si>
  <si>
    <t xml:space="preserve">Fecha de constitución de la CN para la negociación de un nuevo convenio </t>
  </si>
  <si>
    <t>Actuaciones en OMAL</t>
  </si>
  <si>
    <t xml:space="preserve">Expedientes tramitados en OMAL </t>
  </si>
  <si>
    <t>Fechas REUNIONES de CN en expedientes tramitados</t>
  </si>
  <si>
    <t>Fechas REUNIONES de CN en expedientes año actual</t>
  </si>
  <si>
    <t>Fecha de la última actuación OMAL</t>
  </si>
  <si>
    <t>Situación actual de las negociaciones del convenio</t>
  </si>
  <si>
    <t>Tramitación en registro depósito y publicación</t>
  </si>
  <si>
    <r>
      <t xml:space="preserve">REGCON - </t>
    </r>
    <r>
      <rPr>
        <sz val="11"/>
        <rFont val="Calibri Light"/>
        <family val="2"/>
        <scheme val="major"/>
      </rPr>
      <t>REGISTRO CC CARM</t>
    </r>
  </si>
  <si>
    <t>AGRÍCOLA, FORESTAL Y PECUARIO</t>
  </si>
  <si>
    <t>SI</t>
  </si>
  <si>
    <t>Automática</t>
  </si>
  <si>
    <t>Vigente</t>
  </si>
  <si>
    <t>NEGOCIACIÓN BLOQUEADA</t>
  </si>
  <si>
    <t>AGRUPACIÓN DE INDUSTRIALES DE PANADERÍA DE LA ZONA DEL MAR MENOR E INDEPENDIENTES.</t>
  </si>
  <si>
    <t>-</t>
  </si>
  <si>
    <t>Expresa</t>
  </si>
  <si>
    <t>Sin datos</t>
  </si>
  <si>
    <t>prórroga (si no fue denunciado)</t>
  </si>
  <si>
    <t>NO</t>
  </si>
  <si>
    <t>SIN NEGOCIACIÓN</t>
  </si>
  <si>
    <t>ALMACENISTAS DE MADERA Y TABLEROS</t>
  </si>
  <si>
    <t>AMARRADORES</t>
  </si>
  <si>
    <t xml:space="preserve">SIN NEGOCIACIÓN </t>
  </si>
  <si>
    <t>APARCAMIENTOS Y GARAJES</t>
  </si>
  <si>
    <t>vigente</t>
  </si>
  <si>
    <t>2023-001-DA 2021-010-DA</t>
  </si>
  <si>
    <t>ASERRÍO Y FABRICACIÓN DE ENVASES, EMBALAJES Y PALETAS DE MADERA</t>
  </si>
  <si>
    <t xml:space="preserve">Expresa </t>
  </si>
  <si>
    <t>vigencia pactada CC</t>
  </si>
  <si>
    <t>2021-011-DA</t>
  </si>
  <si>
    <t xml:space="preserve">CARPINTERÍA, EBANISTERÍA, TAPICERÍA Y VARIOS </t>
  </si>
  <si>
    <t>CAUCHO, CALZADO, ZAPATILLAS VULCANIZADAS E INDUSTRIAS AFINES</t>
  </si>
  <si>
    <t>NO vigente</t>
  </si>
  <si>
    <t>Acuerdo Comisión negociadora</t>
  </si>
  <si>
    <t>NO (Disolución)</t>
  </si>
  <si>
    <t>2021-008-DA</t>
  </si>
  <si>
    <t>CHARCUTEROS, CARNICEROS, DESPOJOS COMESTIBLES Y DETALLISTAS DE VOLATERÍA, HUEVOS, CAZA Y PREPARADOS DE ESTOS ARTÍCULOS.</t>
  </si>
  <si>
    <t>prórroga o ultraactividad</t>
  </si>
  <si>
    <t>CICLO INTEGRAL DEL AGUA</t>
  </si>
  <si>
    <r>
      <t xml:space="preserve">SI - </t>
    </r>
    <r>
      <rPr>
        <sz val="11"/>
        <rFont val="Calibri Light"/>
        <family val="2"/>
        <scheme val="major"/>
      </rPr>
      <t>SI</t>
    </r>
  </si>
  <si>
    <t>COMERCIO EN GENERAL</t>
  </si>
  <si>
    <t>CONFITERÍA, PASTELERÍA, MASAS FRITAS Y TURRONES</t>
  </si>
  <si>
    <t>CONSTRUCCIÓN Y OBRAS PÚBLICAS</t>
  </si>
  <si>
    <t xml:space="preserve"> 31/12/2021</t>
  </si>
  <si>
    <t>DERIVADOS DEL CEMENTO</t>
  </si>
  <si>
    <t>DETALLISTAS, SUPERMERCADOS Y AUTOSERVICIOS DE ALIMENTACIÓN</t>
  </si>
  <si>
    <t>EMPLEADOS DE FINCAS URBANAS</t>
  </si>
  <si>
    <t>Anterior a 01/10/2010</t>
  </si>
  <si>
    <t>ultraactividad</t>
  </si>
  <si>
    <t>EMPRESAS ADJUDICATARIAS DE LOS SERVICIOS DE PREVENCIÓN SELVÍCOLA, DEFENSA DEL MEDIO NATURAL Y PARTICIPACIÓN EN PLANES DE EMERGENCIA DE LA CARM</t>
  </si>
  <si>
    <t>EMPRESAS COLABORADORAS DE LA GESTIÓN DE TRIBUTOS</t>
  </si>
  <si>
    <t>EMPRESAS CONSIGNATARIAS DE BUQUES, EMPRESAS ESTIBADORAS, EMPRESAS TRANSITARIAS Y AGENTES DE ADUANAS</t>
  </si>
  <si>
    <t>2013-087-MC</t>
  </si>
  <si>
    <t>EMPRESAS COSECHERAS Y PRODUCTORAS DE TOMATE, LECHUGA Y OTROS PRODUCTOS AGRÍCOLAS</t>
  </si>
  <si>
    <t>2021-007-DA</t>
  </si>
  <si>
    <t>EMPRESAS COSECHERAS Y PRODUCTORES DE FRUTAS, HORTALIZAS, UVA DE MESA Y OTROS PRODUCTOS AGRÍCOLAS</t>
  </si>
  <si>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>23/03/2023 16/03/2023</t>
    </r>
  </si>
  <si>
    <t>EMPRESAS DE TRABAJO TEMPORAL DE LA C.A. DE LA REGIÓN DE MURCIA</t>
  </si>
  <si>
    <t>ESPECIAS NATURALES, CONDIMENTOS Y HERBORISTERÍA (PREPARADO Y EMPAQUETADO)</t>
  </si>
  <si>
    <t>ESTABLECIMIENTOS SANITARIOS DE HOSPITALIZACIÓN Y ASISTENCIA.</t>
  </si>
  <si>
    <t>EN NEGOCIACIÓN</t>
  </si>
  <si>
    <t>ESTIBA Y DESESTIBA DEL PUERTO DE CARTAGENA</t>
  </si>
  <si>
    <t>ESTIBADORES PORTUARIOS</t>
  </si>
  <si>
    <t>EXPLOTACIÓN DE CAMPOS DE GOLF Y SERVICIOS ANEXOS</t>
  </si>
  <si>
    <t xml:space="preserve">FABRICACIÓN ARTÍCULOS DEPORTIVOS Y CAÑAS DE PESCAR </t>
  </si>
  <si>
    <t>FABRICACIÓN DE CHICLES, CARAMELOS, CHOCOLATES Y GOLOSINAS EN GENERAL.</t>
  </si>
  <si>
    <t>2005/30 M/C/47/10 M/C/52/10</t>
  </si>
  <si>
    <t>FABRICANTES Y PREPARADOS ALIMENTICIOS DIETÉTICOS, DE BELLEZA NATURAL Y ECOLÓGICA</t>
  </si>
  <si>
    <t>Vigencia pactada CC</t>
  </si>
  <si>
    <t>FLOTA PESQUERA DE LA PESCA DE BAJURA.</t>
  </si>
  <si>
    <t>GLP ENVASADO Y SERVICIOS OFICIALES</t>
  </si>
  <si>
    <t xml:space="preserve">09/01/2023 04/01/2023 22/12/2022 13/12/2022 </t>
  </si>
  <si>
    <t>HOSTELERÍA</t>
  </si>
  <si>
    <t>INDUSTRIA ALPARGATERA DE CARAVACA DE LA CRUZ</t>
  </si>
  <si>
    <t>SIN NEGOCIACIÓN              INTEGRACIÓN EN CONVENIO REGIONAL DEL CAUCHO, CALZADO, ZAPATILLAS VULCANIZADAS E IND. AFINES Y DISOLUCIÓN DE LA UNIDAD DE NEGOCIACIÓN.</t>
  </si>
  <si>
    <t>INDUSTRIA DE LA CONFECCIÓN DE PIEL, ANTE, NAPA Y DOBLE FAZ</t>
  </si>
  <si>
    <t>INDUSTRIA SIDEROMETALÚRGICA</t>
  </si>
  <si>
    <t>INDUSTRIA TERMAL</t>
  </si>
  <si>
    <t>SIN NEGOCIACIÓN                          ADHESIÓN A CONVENIO REGIONAL DE HOSTELERÍA Y DISOLUCIÓN DE LA UNIDAD DE NEGOCIACIÓN.</t>
  </si>
  <si>
    <t>INDUSTRIAS DE AGUARDIENTES COMPUESTOS, LICORES Y SIDRERAS</t>
  </si>
  <si>
    <t>2019-006-MN</t>
  </si>
  <si>
    <t>SIN NEGOCIACIÓN                           SIN CONSTITUIR LA COMISIÓN NEGOCIADORA DESDE QUE QUEDO DENUNCIADO. MEDIACIÓN 5/3/2019 INTENTADA SIN EFECTO. DENEGADA EXTENSIÓN DE CC. IND. VINÍCOLAS POR RESULTAR DE APLICACIÓN.</t>
  </si>
  <si>
    <t>INDUSTRIAS DEDICADAS A LA ESCULTURA Y MODELAJE DE FIGURAS DE BARRO</t>
  </si>
  <si>
    <t>No ultractividad.</t>
  </si>
  <si>
    <t>INDUSTRIAS PIMENTONERAS</t>
  </si>
  <si>
    <t>INDUSTRIAS VINÍCOLAS Y ALCOHOLERAS</t>
  </si>
  <si>
    <t>LABORATORIOS DE PROTÉSICOS DENTALES</t>
  </si>
  <si>
    <t>prórroga (si no se negocia)</t>
  </si>
  <si>
    <t>LIMPIEZA DE EDIFICIOS Y LOCALES</t>
  </si>
  <si>
    <t>LIMPIEZA PÚBLICA</t>
  </si>
  <si>
    <t xml:space="preserve">2022-013-RN 2021-004-RN </t>
  </si>
  <si>
    <t>10/02/2022 16/06/2021</t>
  </si>
  <si>
    <t>LOCALES DE EXHIBICIÓN CINEMATOGRÁFICA Y TEATRO</t>
  </si>
  <si>
    <t>MANIPULADO Y ENVASADO DE FRUTA FRESCA Y HORTALIZAS</t>
  </si>
  <si>
    <t>MANIPULADO Y ENVASADO DE TOMATE FRESCO</t>
  </si>
  <si>
    <t>2021-006-DA</t>
  </si>
  <si>
    <t>MANIPULADO Y EXPORTACIÓN DE FRUTOS SECOS</t>
  </si>
  <si>
    <t>MANIPULADO, ADEREZO, DESHUESO Y RELLENO DE ACEITUNAS</t>
  </si>
  <si>
    <t>MAYORISTAS DE ALIMENTACIÓN</t>
  </si>
  <si>
    <t>MINAS DE PLOMO Y COMPLEJOS</t>
  </si>
  <si>
    <t>OFICINAS DE CÁMARAS, COLEGIOS, ASOCIACIONES, FEDERACIONES E INSTITUCIONES</t>
  </si>
  <si>
    <t>2005/10 2005/65</t>
  </si>
  <si>
    <t>OFICINAS DE COLEGIOS PROFESIONALES</t>
  </si>
  <si>
    <t>OFICINAS DE ESTUDIOS TÉCNICOS Y DELINEANTES</t>
  </si>
  <si>
    <t>Nulidad</t>
  </si>
  <si>
    <t xml:space="preserve">SIN NEGOCIACIÓN                            CC NO DENUNCIADO (Acta reunión CN BORM 143, 23/6/2007) Y PRORROGADO DE AÑO EN AÑO. ACTUALIZACIÓN SALARIOS IPC + 0,5%. Sentencia TSJ Murcia de 6/3/2023 declarando la NULIDAD del CC. </t>
  </si>
  <si>
    <t>OFICINAS DE FARMACIA</t>
  </si>
  <si>
    <t>NUNCA HA EXISTIDO UNIDAD DE NEGOCIACIÓN REGIONAL DE ÁMBITO SECTORIAL.</t>
  </si>
  <si>
    <t>OFICINAS Y DESPACHOS</t>
  </si>
  <si>
    <t>ORGANIZACIONES EMPRESARIALES DE TRANSPORTE</t>
  </si>
  <si>
    <t>prórroga</t>
  </si>
  <si>
    <t>PANADERÍAS</t>
  </si>
  <si>
    <t>PESCA DE ARRASTRE DE ÁGUILAS</t>
  </si>
  <si>
    <t>PESCA DE BAJURA DE CERCO CON LUZ DEL PUERTO DE ÁGUILAS</t>
  </si>
  <si>
    <t>PUERTOS Y DÁRSENAS DEPORTIVAS DE LA REGIÓN DE MURCIA</t>
  </si>
  <si>
    <t>RECOLECTORES DE CÍTRICOS</t>
  </si>
  <si>
    <t>REMOLCADORES DE TRÁFICO INTERIOR DEL PUERTO DE CARTAGENA</t>
  </si>
  <si>
    <t>TRANSPORTE DE ENFERMOS Y ACCIDENTADOS EN AMBULANCIA</t>
  </si>
  <si>
    <t>TRANSPORTE DE MERCANCÍAS POR CARRETERA</t>
  </si>
  <si>
    <t>2021-133-MH 2021-110-MH  2021-017-DA 2019-097-MC</t>
  </si>
  <si>
    <r>
      <rPr>
        <b/>
        <sz val="11"/>
        <color theme="9" tint="-0.499984740745262"/>
        <rFont val="Calibri Light"/>
        <family val="2"/>
        <scheme val="major"/>
      </rPr>
      <t xml:space="preserve">17/12/2021 </t>
    </r>
    <r>
      <rPr>
        <sz val="11"/>
        <color theme="9" tint="-0.499984740745262"/>
        <rFont val="Calibri Light"/>
        <family val="2"/>
        <scheme val="major"/>
      </rPr>
      <t>16/12/2021 26/11/2021</t>
    </r>
    <r>
      <rPr>
        <sz val="11"/>
        <rFont val="Calibri Light"/>
        <family val="2"/>
        <scheme val="major"/>
      </rPr>
      <t xml:space="preserve"> 14/10/2021 </t>
    </r>
    <r>
      <rPr>
        <sz val="11"/>
        <color theme="9" tint="-0.499984740745262"/>
        <rFont val="Calibri Light"/>
        <family val="2"/>
        <scheme val="major"/>
      </rPr>
      <t xml:space="preserve">29/09/2021 </t>
    </r>
    <r>
      <rPr>
        <sz val="11"/>
        <rFont val="Calibri Light"/>
        <family val="2"/>
        <scheme val="major"/>
      </rPr>
      <t>21/10/2019</t>
    </r>
    <r>
      <rPr>
        <sz val="11"/>
        <color theme="9" tint="-0.499984740745262"/>
        <rFont val="Calibri Light"/>
        <family val="2"/>
        <scheme val="major"/>
      </rPr>
      <t xml:space="preserve"> 02/10/2019</t>
    </r>
  </si>
  <si>
    <t>TRANSPORTES REGULARES Y DISCRECIONALES DE VIAJEROS</t>
  </si>
  <si>
    <t>2021-018-DA</t>
  </si>
  <si>
    <t>TRANSPORTES URBANOS Y REGULARES DE CERCANÍAS DE VIAJEROS</t>
  </si>
  <si>
    <t>2022-011-RN 2022-005-MN 2022-004-RN 2021-123-MH 2021-019-DA</t>
  </si>
  <si>
    <t>08/02/2022 24/01/2022 23/11/2021 18/11/2021 12/11/2021 03/11/2021</t>
  </si>
  <si>
    <t>UNIVERSIDADES PÚBLICAS (PERSONAL DOCENTE E INVESTIGADOR CONTRATADO)</t>
  </si>
  <si>
    <t>Total vigentes</t>
  </si>
  <si>
    <t>CONVENIOS CON UNIDADES NO ACTIVAS O INEXISTENTES</t>
  </si>
  <si>
    <t>CONVENIOS CON UNIDADES ACTIVAS FIRMADOS Y EN TRÁMITE DE REGISTRO, DEPÓSITO Y PUBLICACIÓN</t>
  </si>
  <si>
    <t>INE (OCUPADOS 2023-1T)</t>
  </si>
  <si>
    <t>INE (OCUPADOS 2022-4T)</t>
  </si>
  <si>
    <t>EMPRESAS ADJUDICATARIAS DE LOS SERVICIOS DE INFORMACIÓN, DIVULGACIÓN Y DINAMIZACIÓN AMBIENTAL DE LA RED DE ESPACIOS NATURALES PROTEGIDOS RM</t>
  </si>
  <si>
    <t>INE (OCUPADOS 2023-2T)</t>
  </si>
  <si>
    <t>Fecha denuncia y/o promoción negociación</t>
  </si>
  <si>
    <t>MANIPULADO Y ENVASADO DE AGRIOS</t>
  </si>
  <si>
    <t>CONVENIOS NO SECTORIALES</t>
  </si>
  <si>
    <t>2023-021-RN</t>
  </si>
  <si>
    <t>NO - SI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</si>
  <si>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rFont val="Calibri Light"/>
        <family val="2"/>
        <scheme val="major"/>
      </rPr>
      <t>SI</t>
    </r>
  </si>
  <si>
    <r>
      <rPr>
        <b/>
        <sz val="11"/>
        <rFont val="Calibri Light"/>
        <family val="2"/>
        <scheme val="major"/>
      </rPr>
      <t xml:space="preserve">SI </t>
    </r>
    <r>
      <rPr>
        <sz val="11"/>
        <rFont val="Calibri Light"/>
        <family val="2"/>
        <scheme val="major"/>
      </rPr>
      <t xml:space="preserve">- </t>
    </r>
    <r>
      <rPr>
        <sz val="11"/>
        <color rgb="FFFF0000"/>
        <rFont val="Calibri Light"/>
        <family val="2"/>
        <scheme val="major"/>
      </rPr>
      <t>NO</t>
    </r>
  </si>
  <si>
    <r>
      <t xml:space="preserve">NO </t>
    </r>
    <r>
      <rPr>
        <b/>
        <sz val="11"/>
        <rFont val="Calibri Light"/>
        <family val="2"/>
        <scheme val="major"/>
      </rPr>
      <t>- SI</t>
    </r>
  </si>
  <si>
    <r>
      <t xml:space="preserve">NO </t>
    </r>
    <r>
      <rPr>
        <sz val="11"/>
        <rFont val="Calibri Light"/>
        <family val="2"/>
        <scheme val="major"/>
      </rPr>
      <t>- SI</t>
    </r>
  </si>
  <si>
    <r>
      <rPr>
        <b/>
        <sz val="11"/>
        <rFont val="Calibri Light"/>
        <family val="2"/>
        <scheme val="major"/>
      </rPr>
      <t>SI -</t>
    </r>
    <r>
      <rPr>
        <sz val="11"/>
        <rFont val="Calibri Light"/>
        <family val="2"/>
        <scheme val="major"/>
      </rPr>
      <t>SI</t>
    </r>
  </si>
  <si>
    <t xml:space="preserve">FIRMADO 8/9/2023 (OMAL)
PRESENTADO a REGISTRO el 21/9/2023  (nº 002535) </t>
  </si>
  <si>
    <t xml:space="preserve">Año inscripc. datos personas trab. REGCON </t>
  </si>
  <si>
    <t>SIN DATOS</t>
  </si>
  <si>
    <t>Prórroga (si no fue denunciado)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</si>
  <si>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color rgb="FFFF0000"/>
        <rFont val="Calibri Light"/>
        <family val="2"/>
        <scheme val="major"/>
      </rPr>
      <t>NO</t>
    </r>
  </si>
  <si>
    <t>SIN NEGOCIACIÓN
ADHESIÓN A CONVENIOS ESTATALES DE CALZADO Y DE LA INDUSTRIA QUÍMICA Y DISOLUCIÓN DE LA UNIDAD DE NEGOCIACIÓN.</t>
  </si>
  <si>
    <t>Días desde constitución mesa hasta firma conv.</t>
  </si>
  <si>
    <t>Días desde firma hasta publicación</t>
  </si>
  <si>
    <t>Situación de los convenios.  Total</t>
  </si>
  <si>
    <t>Total CC registros</t>
  </si>
  <si>
    <t>Total CC SECTORIALES</t>
  </si>
  <si>
    <t>Total CC UNIDADES ACTIVAS</t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</si>
  <si>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(Adhesión)</t>
    </r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</si>
  <si>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(Sentencia)</t>
    </r>
  </si>
  <si>
    <t>NO
(No Legit.)</t>
  </si>
  <si>
    <t>NO
(Disolución)</t>
  </si>
  <si>
    <r>
      <t>17/11/2023</t>
    </r>
    <r>
      <rPr>
        <strike/>
        <sz val="11"/>
        <color theme="9" tint="-0.499984740745262"/>
        <rFont val="Calibri Light"/>
        <family val="2"/>
        <scheme val="major"/>
      </rPr>
      <t xml:space="preserve">
06/10/2023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29/09/2023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20/07/2023</t>
    </r>
    <r>
      <rPr>
        <b/>
        <sz val="11"/>
        <color theme="9" tint="-0.499984740745262"/>
        <rFont val="Calibri Light"/>
        <family val="2"/>
        <scheme val="major"/>
      </rPr>
      <t xml:space="preserve">  </t>
    </r>
    <r>
      <rPr>
        <sz val="11"/>
        <color theme="9" tint="-0.499984740745262"/>
        <rFont val="Calibri Light"/>
        <family val="2"/>
        <scheme val="major"/>
      </rPr>
      <t>13/07/2023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10/07/2023 26/06/2023 29/05/2023 18/04/2023 12/04/2023 28/03/2023 </t>
    </r>
    <r>
      <rPr>
        <b/>
        <sz val="11"/>
        <color theme="9" tint="-0.499984740745262"/>
        <rFont val="Calibri Light"/>
        <family val="2"/>
        <scheme val="major"/>
      </rPr>
      <t xml:space="preserve">23/03/2023 </t>
    </r>
    <r>
      <rPr>
        <sz val="11"/>
        <color theme="9" tint="-0.499984740745262"/>
        <rFont val="Calibri Light"/>
        <family val="2"/>
        <scheme val="major"/>
      </rPr>
      <t>21/03/2023 14/03/2023 06/03/2023</t>
    </r>
  </si>
  <si>
    <t>NEGOCIACIÓN SUSPENDIDA</t>
  </si>
  <si>
    <t>INE (OCUPADOS 2023-3T)</t>
  </si>
  <si>
    <r>
      <t>SI-</t>
    </r>
    <r>
      <rPr>
        <sz val="11"/>
        <rFont val="Calibri Light"/>
        <family val="2"/>
        <scheme val="major"/>
      </rPr>
      <t>SI</t>
    </r>
  </si>
  <si>
    <r>
      <t>29/11/2023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16/11/2023
15/11/2023
09/11/2023
08/11/2023</t>
    </r>
    <r>
      <rPr>
        <strike/>
        <sz val="11"/>
        <color theme="9" tint="-0.499984740745262"/>
        <rFont val="Calibri Light"/>
        <family val="2"/>
        <scheme val="major"/>
      </rPr>
      <t xml:space="preserve">
07/11/2023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05/10/2023</t>
    </r>
    <r>
      <rPr>
        <strike/>
        <sz val="11"/>
        <color theme="9" tint="-0.499984740745262"/>
        <rFont val="Calibri Light"/>
        <family val="2"/>
        <scheme val="major"/>
      </rPr>
      <t xml:space="preserve">
14/9/2023 
</t>
    </r>
    <r>
      <rPr>
        <sz val="11"/>
        <color theme="9" tint="-0.499984740745262"/>
        <rFont val="Calibri Light"/>
        <family val="2"/>
        <scheme val="major"/>
      </rPr>
      <t>28/8/2023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24/8/2023</t>
    </r>
    <r>
      <rPr>
        <b/>
        <sz val="11"/>
        <color theme="9" tint="-0.499984740745262"/>
        <rFont val="Calibri Light"/>
        <family val="2"/>
        <scheme val="major"/>
      </rPr>
      <t xml:space="preserve">
21/07/2023
</t>
    </r>
    <r>
      <rPr>
        <sz val="11"/>
        <color theme="9" tint="-0.499984740745262"/>
        <rFont val="Calibri Light"/>
        <family val="2"/>
        <scheme val="major"/>
      </rPr>
      <t>14/07/2023
07/07/2023
30/06/2023
14/06/2023
09/03/2023</t>
    </r>
  </si>
  <si>
    <t>EN MEDIACIÓN</t>
  </si>
  <si>
    <r>
      <t>SI -</t>
    </r>
    <r>
      <rPr>
        <sz val="11"/>
        <rFont val="Calibri Light"/>
        <family val="2"/>
        <scheme val="major"/>
      </rPr>
      <t xml:space="preserve"> SI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</si>
  <si>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final 2024)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</si>
  <si>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final 2025 o posterior)</t>
    </r>
  </si>
  <si>
    <t xml:space="preserve">CONVENIOS CON UNIDADES ACTIVAS VENCIDOS 2023 </t>
  </si>
  <si>
    <t>CONVENIOS CON UNIDADES ACTIVAS VENCIDOS ENTRE 2018 Y 2022</t>
  </si>
  <si>
    <t>CONVENIOS CON UNIDADES ACTIVAS VENCIDOS EN 2017 O ANTERIORES</t>
  </si>
  <si>
    <r>
      <rPr>
        <b/>
        <sz val="11"/>
        <color theme="9" tint="-0.499984740745262"/>
        <rFont val="Calibri Light"/>
        <family val="2"/>
        <scheme val="major"/>
      </rPr>
      <t xml:space="preserve">2024-010-RN
</t>
    </r>
    <r>
      <rPr>
        <sz val="11"/>
        <rFont val="Calibri Light"/>
        <family val="2"/>
        <scheme val="major"/>
      </rPr>
      <t/>
    </r>
  </si>
  <si>
    <t xml:space="preserve">2023-027-RN 2022-020-RN 2021-120-MN 2021-002-DA 2021-020-RN  2020-099-MH 2020-076-MC 2019-030-MC </t>
  </si>
  <si>
    <r>
      <rPr>
        <b/>
        <sz val="11"/>
        <color theme="9" tint="-0.499984740745262"/>
        <rFont val="Calibri Light"/>
        <family val="2"/>
        <scheme val="major"/>
      </rPr>
      <t>20/11/2023</t>
    </r>
    <r>
      <rPr>
        <sz val="11"/>
        <color theme="9" tint="-0.499984740745262"/>
        <rFont val="Calibri Light"/>
        <family val="2"/>
        <scheme val="major"/>
      </rPr>
      <t xml:space="preserve">
10/11/2023
20/10/2023
03/10/2023
21/09/2023
08/06/2023 30/05/2023 24/04/2023 15/03/2023
18/10/2022 22/04/2022 11/02/2022 21/01/2022 29/12/2021 30/11/2021 16/11/2021  12/07/2021 05/07/2021  27/11/2020 18/10/2020 14/10/2020 </t>
    </r>
    <r>
      <rPr>
        <b/>
        <sz val="11"/>
        <rFont val="Calibri Light"/>
        <family val="2"/>
        <scheme val="major"/>
      </rPr>
      <t xml:space="preserve">04/06/2019 </t>
    </r>
    <r>
      <rPr>
        <sz val="11"/>
        <color theme="9" tint="-0.499984740745262"/>
        <rFont val="Calibri Light"/>
        <family val="2"/>
        <scheme val="major"/>
      </rPr>
      <t>03/04/2019 28/03/2019</t>
    </r>
  </si>
  <si>
    <r>
      <t xml:space="preserve">2023-005-RN
2023-025-MN </t>
    </r>
    <r>
      <rPr>
        <b/>
        <sz val="11"/>
        <rFont val="Calibri Light"/>
        <family val="2"/>
        <scheme val="major"/>
      </rPr>
      <t>2022-023-RN</t>
    </r>
    <r>
      <rPr>
        <sz val="11"/>
        <rFont val="Calibri Light"/>
        <family val="2"/>
        <scheme val="major"/>
      </rPr>
      <t xml:space="preserve"> 2021-071-MN 2020-083-MN 2019-056-MC  </t>
    </r>
  </si>
  <si>
    <r>
      <t xml:space="preserve">27/10/2023
</t>
    </r>
    <r>
      <rPr>
        <sz val="11"/>
        <color theme="9" tint="-0.499984740745262"/>
        <rFont val="Calibri Light"/>
        <family val="2"/>
        <scheme val="major"/>
      </rPr>
      <t>20/10/2023
29/09/2023
20/07/2023 24/02/2023 10/02/2023 20/01/2023</t>
    </r>
    <r>
      <rPr>
        <b/>
        <sz val="11"/>
        <color theme="9" tint="-0.499984740745262"/>
        <rFont val="Calibri Light"/>
        <family val="2"/>
        <scheme val="major"/>
      </rPr>
      <t xml:space="preserve">
26/10/2022</t>
    </r>
  </si>
  <si>
    <r>
      <rPr>
        <b/>
        <sz val="11"/>
        <color theme="9" tint="-0.499984740745262"/>
        <rFont val="Calibri Light"/>
        <family val="2"/>
        <scheme val="major"/>
      </rPr>
      <t>2024-005-RN</t>
    </r>
    <r>
      <rPr>
        <sz val="11"/>
        <color theme="9" tint="-0.499984740745262"/>
        <rFont val="Calibri Light"/>
        <family val="2"/>
        <scheme val="major"/>
      </rPr>
      <t xml:space="preserve"> </t>
    </r>
  </si>
  <si>
    <t>2023-017-RN 2022-026-RN 2019-001-RN</t>
  </si>
  <si>
    <t>2024-008-RN</t>
  </si>
  <si>
    <t xml:space="preserve">2023-025-RN 2021-004-DA </t>
  </si>
  <si>
    <t xml:space="preserve">2023-045-MH
2023-004-RN 2022-018-RN 2021-011-MN 2019-010-RN 2019-103-MN </t>
  </si>
  <si>
    <r>
      <rPr>
        <b/>
        <sz val="11"/>
        <color theme="9" tint="-0.499984740745262"/>
        <rFont val="Calibri Light"/>
        <family val="2"/>
        <scheme val="major"/>
      </rPr>
      <t>27/06/2023</t>
    </r>
    <r>
      <rPr>
        <sz val="11"/>
        <color theme="9" tint="-0.499984740745262"/>
        <rFont val="Calibri Light"/>
        <family val="2"/>
        <scheme val="major"/>
      </rPr>
      <t xml:space="preserve">
 12/06/2023
02/06/2023
29/03/2023
28/03/2023
22/03/2023
17/02/2023
07/02/2023
24/01/2023
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
10/01/2023</t>
    </r>
    <r>
      <rPr>
        <strike/>
        <sz val="11"/>
        <color theme="9" tint="-0.499984740745262"/>
        <rFont val="Calibri Light"/>
        <family val="2"/>
        <scheme val="major"/>
      </rPr>
      <t xml:space="preserve">
19/12/2022</t>
    </r>
    <r>
      <rPr>
        <sz val="11"/>
        <color theme="9" tint="-0.499984740745262"/>
        <rFont val="Calibri Light"/>
        <family val="2"/>
        <scheme val="major"/>
      </rPr>
      <t xml:space="preserve"> 07/12/2022 21/11/2022 </t>
    </r>
    <r>
      <rPr>
        <strike/>
        <sz val="11"/>
        <color theme="9" tint="-0.499984740745262"/>
        <rFont val="Calibri Light"/>
        <family val="2"/>
        <scheme val="major"/>
      </rPr>
      <t>09/11/2022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19/10/2022</t>
    </r>
    <r>
      <rPr>
        <sz val="11"/>
        <color theme="9" tint="-0.499984740745262"/>
        <rFont val="Calibri Light"/>
        <family val="2"/>
        <scheme val="major"/>
      </rPr>
      <t xml:space="preserve"> 29/09/2022 27/07/2022 08/06/2022 17/05/2022 26/04/2022 22/03/2022 22/02/2022 19/02/2021 16/02/2021 24/10/2019  </t>
    </r>
  </si>
  <si>
    <t>2024-004-RN
2023-145-MN</t>
  </si>
  <si>
    <t>2023-041-RN
2022-125-MH 2022-034-RN 2019-024-MC</t>
  </si>
  <si>
    <t xml:space="preserve">2023-013-RN
2019-003-RN </t>
  </si>
  <si>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29/11/2023</t>
    </r>
    <r>
      <rPr>
        <strike/>
        <sz val="11"/>
        <color theme="9" tint="-0.499984740745262"/>
        <rFont val="Calibri Light"/>
        <family val="2"/>
        <scheme val="major"/>
      </rPr>
      <t xml:space="preserve">
22/11/2023</t>
    </r>
    <r>
      <rPr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14/11/2023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28/06/2023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14/06/2023
</t>
    </r>
    <r>
      <rPr>
        <sz val="11"/>
        <rFont val="Calibri Light"/>
        <family val="2"/>
        <scheme val="major"/>
      </rPr>
      <t xml:space="preserve">23/05/2023
</t>
    </r>
    <r>
      <rPr>
        <sz val="11"/>
        <color theme="9" tint="-0.499984740745262"/>
        <rFont val="Calibri Light"/>
        <family val="2"/>
        <scheme val="major"/>
      </rPr>
      <t xml:space="preserve">11/05/2023
</t>
    </r>
    <r>
      <rPr>
        <strike/>
        <sz val="11"/>
        <color theme="9" tint="-0.499984740745262"/>
        <rFont val="Calibri Light"/>
        <family val="2"/>
        <scheme val="major"/>
      </rPr>
      <t xml:space="preserve">03/05/2023
</t>
    </r>
    <r>
      <rPr>
        <b/>
        <sz val="11"/>
        <color theme="9" tint="-0.499984740745262"/>
        <rFont val="Calibri Light"/>
        <family val="2"/>
        <scheme val="major"/>
      </rPr>
      <t xml:space="preserve">12/04/2023
</t>
    </r>
    <r>
      <rPr>
        <sz val="11"/>
        <color theme="9" tint="-0.499984740745262"/>
        <rFont val="Calibri Light"/>
        <family val="2"/>
        <scheme val="major"/>
      </rPr>
      <t xml:space="preserve">21/03/2023
</t>
    </r>
    <r>
      <rPr>
        <strike/>
        <sz val="11"/>
        <color theme="9" tint="-0.499984740745262"/>
        <rFont val="Calibri Light"/>
        <family val="2"/>
        <scheme val="major"/>
      </rPr>
      <t>15/03/2023
09/03/2023
02/03/2023</t>
    </r>
  </si>
  <si>
    <t xml:space="preserve">2024-006-RN
2023-140-MN
2023-134-MN
</t>
  </si>
  <si>
    <t>2023-087-MN
2022-040-MH 2021-014-DA</t>
  </si>
  <si>
    <t>29/06/2023
05/05/2022</t>
  </si>
  <si>
    <r>
      <rPr>
        <sz val="11"/>
        <rFont val="Calibri Light"/>
        <family val="2"/>
        <scheme val="major"/>
      </rPr>
      <t xml:space="preserve">2023-020-RN
2022-008-RN
2021-003-DA </t>
    </r>
    <r>
      <rPr>
        <b/>
        <sz val="11"/>
        <rFont val="Calibri Light"/>
        <family val="2"/>
        <scheme val="major"/>
      </rPr>
      <t/>
    </r>
  </si>
  <si>
    <t xml:space="preserve">2024-009-RN </t>
  </si>
  <si>
    <r>
      <rPr>
        <strike/>
        <sz val="11"/>
        <color theme="9" tint="-0.499984740745262"/>
        <rFont val="Calibri Light"/>
        <family val="2"/>
        <scheme val="major"/>
      </rPr>
      <t xml:space="preserve">10/10/2023
29/09/2023
</t>
    </r>
    <r>
      <rPr>
        <b/>
        <sz val="11"/>
        <color theme="9" tint="-0.499984740745262"/>
        <rFont val="Calibri Light"/>
        <family val="2"/>
        <scheme val="major"/>
      </rPr>
      <t>18/09/2023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29/08/2023 </t>
    </r>
    <r>
      <rPr>
        <strike/>
        <sz val="11"/>
        <color theme="9" tint="-0.499984740745262"/>
        <rFont val="Calibri Light"/>
        <family val="2"/>
        <scheme val="major"/>
      </rPr>
      <t xml:space="preserve">28/08/2023 </t>
    </r>
    <r>
      <rPr>
        <sz val="11"/>
        <color theme="9" tint="-0.499984740745262"/>
        <rFont val="Calibri Light"/>
        <family val="2"/>
        <scheme val="major"/>
      </rPr>
      <t xml:space="preserve">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19/07/2023 </t>
    </r>
    <r>
      <rPr>
        <sz val="11"/>
        <color theme="9" tint="-0.499984740745262"/>
        <rFont val="Calibri Light"/>
        <family val="2"/>
        <scheme val="major"/>
      </rPr>
      <t xml:space="preserve">06/07/2023 </t>
    </r>
    <r>
      <rPr>
        <strike/>
        <sz val="11"/>
        <color theme="9" tint="-0.499984740745262"/>
        <rFont val="Calibri Light"/>
        <family val="2"/>
        <scheme val="major"/>
      </rPr>
      <t xml:space="preserve">13/06/2023 </t>
    </r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 xml:space="preserve">17/04/2023 </t>
    </r>
    <r>
      <rPr>
        <sz val="11"/>
        <color theme="9" tint="-0.499984740745262"/>
        <rFont val="Calibri Light"/>
        <family val="2"/>
        <scheme val="major"/>
      </rPr>
      <t xml:space="preserve">03/04/2023 23/03/2023 13/03/2023 </t>
    </r>
    <r>
      <rPr>
        <strike/>
        <sz val="11"/>
        <color theme="9" tint="-0.499984740745262"/>
        <rFont val="Calibri Light"/>
        <family val="2"/>
        <scheme val="major"/>
      </rPr>
      <t>25/11/2022</t>
    </r>
    <r>
      <rPr>
        <sz val="11"/>
        <color theme="9" tint="-0.499984740745262"/>
        <rFont val="Calibri Light"/>
        <family val="2"/>
        <scheme val="major"/>
      </rPr>
      <t xml:space="preserve"> 07/11/2022 24/10/2022 11/10/2022 18/03/2022 04/03/2022 17/02/2022 02/02/2022</t>
    </r>
  </si>
  <si>
    <t xml:space="preserve">2023-037-RN
2021-009-DA </t>
  </si>
  <si>
    <t>2023-001-RN 2022-024-RN 2019-031-MC</t>
  </si>
  <si>
    <r>
      <rPr>
        <strike/>
        <sz val="11"/>
        <color theme="9" tint="-0.499984740745262"/>
        <rFont val="Calibri Light"/>
        <family val="2"/>
        <scheme val="major"/>
      </rPr>
      <t>10/11/2023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31/10/2023</t>
    </r>
    <r>
      <rPr>
        <sz val="11"/>
        <color theme="9" tint="-0.499984740745262"/>
        <rFont val="Calibri Light"/>
        <family val="2"/>
        <scheme val="major"/>
      </rPr>
      <t xml:space="preserve">
20/10/2023
</t>
    </r>
    <r>
      <rPr>
        <strike/>
        <sz val="11"/>
        <color theme="9" tint="-0.499984740745262"/>
        <rFont val="Calibri Light"/>
        <family val="2"/>
        <scheme val="major"/>
      </rPr>
      <t>29/09/2023
15/09/2023</t>
    </r>
    <r>
      <rPr>
        <sz val="11"/>
        <color theme="9" tint="-0.499984740745262"/>
        <rFont val="Calibri Light"/>
        <family val="2"/>
        <scheme val="major"/>
      </rPr>
      <t xml:space="preserve"> 20/07/2023 07/07/2023 23/06/2023 22/05/2023 21/04/2023 07/03/2023 10/02/2023 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  21/12/2022 </t>
    </r>
    <r>
      <rPr>
        <strike/>
        <sz val="11"/>
        <color theme="9" tint="-0.499984740745262"/>
        <rFont val="Calibri Light"/>
        <family val="2"/>
        <scheme val="major"/>
      </rPr>
      <t>12/12/2022</t>
    </r>
    <r>
      <rPr>
        <sz val="11"/>
        <color theme="9" tint="-0.499984740745262"/>
        <rFont val="Calibri Light"/>
        <family val="2"/>
        <scheme val="major"/>
      </rPr>
      <t xml:space="preserve"> 17/11/2022 26/10/2022 </t>
    </r>
    <r>
      <rPr>
        <strike/>
        <sz val="11"/>
        <color theme="9" tint="-0.499984740745262"/>
        <rFont val="Calibri Light"/>
        <family val="2"/>
        <scheme val="major"/>
      </rPr>
      <t xml:space="preserve">17/10/2022 </t>
    </r>
    <r>
      <rPr>
        <b/>
        <sz val="11"/>
        <color theme="9" tint="-0.499984740745262"/>
        <rFont val="Calibri Light"/>
        <family val="2"/>
        <scheme val="major"/>
      </rPr>
      <t>22/05/2019</t>
    </r>
    <r>
      <rPr>
        <sz val="11"/>
        <color theme="9" tint="-0.499984740745262"/>
        <rFont val="Calibri Light"/>
        <family val="2"/>
        <scheme val="major"/>
      </rPr>
      <t xml:space="preserve"> 30/04/2019 </t>
    </r>
  </si>
  <si>
    <r>
      <rPr>
        <b/>
        <sz val="11"/>
        <color theme="9" tint="-0.499984740745262"/>
        <rFont val="Calibri Light"/>
        <family val="2"/>
        <scheme val="major"/>
      </rPr>
      <t xml:space="preserve">2024-003-RN </t>
    </r>
    <r>
      <rPr>
        <sz val="11"/>
        <rFont val="Calibri Light"/>
        <family val="2"/>
        <scheme val="major"/>
      </rPr>
      <t/>
    </r>
  </si>
  <si>
    <t>2023-033-RN
2023-031-RN
2023-016-RN
2023-061-MC 2022-033-RN 2022-032-RN 2022-031-RN 2022-021-RN 2022-012-RN 2022-007-RN 2022-003-RN</t>
  </si>
  <si>
    <t>2024-002-RN</t>
  </si>
  <si>
    <t xml:space="preserve">2023-002-RN
2023-039-RN
2023-030-RN
2023-029-RN
2023-028-RN
2023-026-RN
2023-023-RN
2023-022-RN
2023-015-RN
2022-036-RN 2022-015-RN 2021-114-MN 2021-021-RN 2021-012-RN 2021-001-RN 2018-066-MN 2017-002-MN 2015-020-MC 2014-026-MC  </t>
  </si>
  <si>
    <t>2024-014-RN</t>
  </si>
  <si>
    <t>2024-013-RN</t>
  </si>
  <si>
    <t>Ultraactividad</t>
  </si>
  <si>
    <t>2024-018-RN</t>
  </si>
  <si>
    <t>2024-016-RN</t>
  </si>
  <si>
    <t>2024-017-RN</t>
  </si>
  <si>
    <t xml:space="preserve">Ultraactividad </t>
  </si>
  <si>
    <t>Expedientes en tramitación OMAL año actual</t>
  </si>
  <si>
    <t xml:space="preserve">2023-002-DA
2021-012-DA </t>
  </si>
  <si>
    <r>
      <rPr>
        <strike/>
        <sz val="11"/>
        <color theme="9" tint="-0.499984740745262"/>
        <rFont val="Calibri Light"/>
        <family val="2"/>
        <scheme val="major"/>
      </rPr>
      <t>21/12/2023</t>
    </r>
    <r>
      <rPr>
        <sz val="11"/>
        <color theme="9" tint="-0.499984740745262"/>
        <rFont val="Calibri Light"/>
        <family val="2"/>
        <scheme val="major"/>
      </rPr>
      <t xml:space="preserve">
11/12/2023
16/11/2023
27/10/2023
20/09/2023
14/09/2023
07/09/2023 10/05/2023 26/04/2023
14/04/2023
10/03/2023
 30/01/2023 27/01/2023
27/07/2023 23/03/2023
24/02/2023 29/12/2022 16/12/2022 06/05/2022 08/04/2022 25/03/2022 </t>
    </r>
    <r>
      <rPr>
        <strike/>
        <sz val="11"/>
        <color theme="9" tint="-0.499984740745262"/>
        <rFont val="Calibri Light"/>
        <family val="2"/>
        <scheme val="major"/>
      </rPr>
      <t>18/03/2022</t>
    </r>
    <r>
      <rPr>
        <sz val="11"/>
        <color theme="9" tint="-0.499984740745262"/>
        <rFont val="Calibri Light"/>
        <family val="2"/>
        <scheme val="major"/>
      </rPr>
      <t xml:space="preserve"> 24/02/2022 11/11/2021 13/10/2021 13/09/2021 05/07/2021 16/06/2021 31/05/2021 29/01/2021 31/10/2019 18/06/2019 13/02/2019 01/10/2018  </t>
    </r>
    <r>
      <rPr>
        <b/>
        <sz val="11"/>
        <color theme="9" tint="-0.499984740745262"/>
        <rFont val="Calibri Light"/>
        <family val="2"/>
        <scheme val="major"/>
      </rPr>
      <t xml:space="preserve">09/05/2017 </t>
    </r>
    <r>
      <rPr>
        <sz val="11"/>
        <color theme="9" tint="-0.499984740745262"/>
        <rFont val="Calibri Light"/>
        <family val="2"/>
        <scheme val="major"/>
      </rPr>
      <t xml:space="preserve">28/03/2017 28/02/2017 13/02/2017 </t>
    </r>
    <r>
      <rPr>
        <strike/>
        <sz val="11"/>
        <color theme="9" tint="-0.499984740745262"/>
        <rFont val="Calibri Light"/>
        <family val="2"/>
        <scheme val="major"/>
      </rPr>
      <t>16/03/2015</t>
    </r>
    <r>
      <rPr>
        <sz val="11"/>
        <color theme="9" tint="-0.499984740745262"/>
        <rFont val="Calibri Light"/>
        <family val="2"/>
        <scheme val="major"/>
      </rPr>
      <t xml:space="preserve"> 03/04/2014 </t>
    </r>
  </si>
  <si>
    <t>EN MEDIACIÓN
 EN NEGOCIACIÓN</t>
  </si>
  <si>
    <t>2024-007-RN</t>
  </si>
  <si>
    <t>2024-019-RN</t>
  </si>
  <si>
    <t>2024-020-RN</t>
  </si>
  <si>
    <t>2024-021-RN</t>
  </si>
  <si>
    <t>2024-022-RN</t>
  </si>
  <si>
    <t>2024-023-RN</t>
  </si>
  <si>
    <t>2024-026-RN</t>
  </si>
  <si>
    <t>2024-025-RN</t>
  </si>
  <si>
    <r>
      <rPr>
        <b/>
        <sz val="11"/>
        <color theme="9" tint="-0.499984740745262"/>
        <rFont val="Calibri Light"/>
        <family val="2"/>
        <scheme val="major"/>
      </rPr>
      <t>29/01/2024</t>
    </r>
    <r>
      <rPr>
        <sz val="11"/>
        <color theme="9" tint="-0.499984740745262"/>
        <rFont val="Calibri Light"/>
        <family val="2"/>
        <scheme val="major"/>
      </rPr>
      <t xml:space="preserve">
18/01/2024</t>
    </r>
  </si>
  <si>
    <t>FIRMADO 29/1/2024 (OMAL)
PRESENTADO a REGISTRO el 31/1/2024 (nº 002600)</t>
  </si>
  <si>
    <t>INE (OCUPADOS 2023-4T)</t>
  </si>
  <si>
    <t>Prórroga</t>
  </si>
  <si>
    <r>
      <rPr>
        <strike/>
        <sz val="11"/>
        <rFont val="Calibri Light"/>
        <family val="2"/>
        <scheme val="major"/>
      </rPr>
      <t>08/03/2024
23/02/2024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 xml:space="preserve">26/01/2024
</t>
    </r>
    <r>
      <rPr>
        <sz val="11"/>
        <color theme="9" tint="-0.499984740745262"/>
        <rFont val="Calibri Light"/>
        <family val="2"/>
        <scheme val="major"/>
      </rPr>
      <t>16/01/2024</t>
    </r>
  </si>
  <si>
    <t>COMUNIC. SUBSANACIÓN 1ª 27/02/2024
PENDIENTE DE REGISTRO
PENDIENTE PUBLICACIÓN</t>
  </si>
  <si>
    <r>
      <t xml:space="preserve">COMUNIC. SUBSANACIÓN 1ª 06/11/2023
</t>
    </r>
    <r>
      <rPr>
        <b/>
        <sz val="11"/>
        <color theme="9" tint="-0.499984740745262"/>
        <rFont val="Calibri Light"/>
        <family val="2"/>
        <scheme val="major"/>
      </rPr>
      <t>SUBSANACIÓN 15/1/2024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7/2/2024
PUBLICADO 27/2/2024</t>
    </r>
  </si>
  <si>
    <r>
      <rPr>
        <b/>
        <sz val="11"/>
        <color rgb="FFFF0000"/>
        <rFont val="Calibri Light"/>
        <family val="2"/>
        <scheme val="major"/>
      </rPr>
      <t>11/03/2024</t>
    </r>
    <r>
      <rPr>
        <b/>
        <sz val="11"/>
        <rFont val="Calibri Light"/>
        <family val="2"/>
        <scheme val="major"/>
      </rPr>
      <t xml:space="preserve">
22/02/2024</t>
    </r>
  </si>
  <si>
    <t>FIRMADO 
PRESENTADO a REGISTRO el (nº )
 FIRMADO (TS) el 02/11/2023
PRESENTADO a REGISTRO el (nº )</t>
  </si>
  <si>
    <r>
      <t xml:space="preserve">COMUNIC. SUBSANACIÓN.
PENDIENTE REGISTRO
COMUNIC. SUBSANACIÓN.
</t>
    </r>
    <r>
      <rPr>
        <b/>
        <sz val="11"/>
        <color theme="9" tint="-0.499984740745262"/>
        <rFont val="Calibri Light"/>
        <family val="2"/>
        <scheme val="major"/>
      </rPr>
      <t>REGISTRADO (TS) el 7/2/2024
PUBLICADO (TS) el 22/2/2024</t>
    </r>
  </si>
  <si>
    <r>
      <rPr>
        <b/>
        <sz val="11"/>
        <color rgb="FFFF0000"/>
        <rFont val="Calibri Light"/>
        <family val="2"/>
        <scheme val="major"/>
      </rPr>
      <t>07/03/2024</t>
    </r>
    <r>
      <rPr>
        <sz val="11"/>
        <rFont val="Calibri Light"/>
        <family val="2"/>
        <scheme val="major"/>
      </rPr>
      <t xml:space="preserve">
22/02/2024
08/02/2024</t>
    </r>
    <r>
      <rPr>
        <b/>
        <sz val="11"/>
        <rFont val="Calibri Light"/>
        <family val="2"/>
        <scheme val="major"/>
      </rPr>
      <t xml:space="preserve">
18/01/2024</t>
    </r>
  </si>
  <si>
    <r>
      <rPr>
        <b/>
        <sz val="11"/>
        <color rgb="FFFF0000"/>
        <rFont val="Calibri Light"/>
        <family val="2"/>
        <scheme val="major"/>
      </rPr>
      <t>14/03/2024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29/02/2024
02/02/2024</t>
    </r>
    <r>
      <rPr>
        <b/>
        <sz val="11"/>
        <rFont val="Calibri Light"/>
        <family val="2"/>
        <scheme val="major"/>
      </rPr>
      <t xml:space="preserve">
18/01/2024</t>
    </r>
  </si>
  <si>
    <t>2024-030-RN</t>
  </si>
  <si>
    <t>2024-013-MN
2024-024-RN</t>
  </si>
  <si>
    <t>01/03/2024
22/01/2024</t>
  </si>
  <si>
    <r>
      <rPr>
        <b/>
        <sz val="11"/>
        <rFont val="Calibri Light"/>
        <family val="2"/>
        <scheme val="major"/>
      </rPr>
      <t>16/01/2024</t>
    </r>
    <r>
      <rPr>
        <sz val="11"/>
        <rFont val="Calibri Light"/>
        <family val="2"/>
        <scheme val="major"/>
      </rPr>
      <t xml:space="preserve">
14/12/2023
04/10/2023
07/09/2023</t>
    </r>
  </si>
  <si>
    <t>FIRMADO 16/1/2024
PRESENTADO a REGISTRO el  (nº )</t>
  </si>
  <si>
    <t>NEGOCIACIÓN PROMOCIONADA
NEGOCIACIÓN NO INICIADA</t>
  </si>
  <si>
    <r>
      <rPr>
        <b/>
        <sz val="11"/>
        <color rgb="FFFF0000"/>
        <rFont val="Calibri Light"/>
        <family val="2"/>
        <scheme val="major"/>
      </rPr>
      <t>06/03/2024</t>
    </r>
    <r>
      <rPr>
        <strike/>
        <sz val="11"/>
        <color theme="9" tint="-0.499984740745262"/>
        <rFont val="Calibri Light"/>
        <family val="2"/>
        <scheme val="major"/>
      </rPr>
      <t xml:space="preserve">
28/02/2024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20/02/2024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11/01/2024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27/12/2023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/>
    </r>
  </si>
  <si>
    <r>
      <t xml:space="preserve">NO
</t>
    </r>
    <r>
      <rPr>
        <b/>
        <i/>
        <sz val="9"/>
        <color theme="0" tint="-0.499984740745262"/>
        <rFont val="Calibri Light"/>
        <family val="2"/>
        <scheme val="major"/>
      </rPr>
      <t>(Resoluc. Registro)</t>
    </r>
  </si>
  <si>
    <t xml:space="preserve">2023-010-RN
2021-001-DA 2020-092-MN 2019-045-MC   </t>
  </si>
  <si>
    <r>
      <rPr>
        <b/>
        <sz val="11"/>
        <color theme="9" tint="-0.499984740745262"/>
        <rFont val="Calibri Light"/>
        <family val="2"/>
        <scheme val="major"/>
      </rPr>
      <t xml:space="preserve">08/09/2023 </t>
    </r>
    <r>
      <rPr>
        <sz val="11"/>
        <color theme="9" tint="-0.499984740745262"/>
        <rFont val="Calibri Light"/>
        <family val="2"/>
        <scheme val="major"/>
      </rPr>
      <t xml:space="preserve">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08/06/2023</t>
    </r>
    <r>
      <rPr>
        <sz val="11"/>
        <color theme="9" tint="-0.499984740745262"/>
        <rFont val="Calibri Light"/>
        <family val="2"/>
        <scheme val="major"/>
      </rPr>
      <t xml:space="preserve"> 29/05/2023 16/05/2023 05/05/2023 </t>
    </r>
    <r>
      <rPr>
        <strike/>
        <sz val="11"/>
        <color theme="9" tint="-0.499984740745262"/>
        <rFont val="Calibri Light"/>
        <family val="2"/>
        <scheme val="major"/>
      </rPr>
      <t xml:space="preserve">28/04/2023 21/04/2023 </t>
    </r>
    <r>
      <rPr>
        <sz val="11"/>
        <color theme="9" tint="-0.499984740745262"/>
        <rFont val="Calibri Light"/>
        <family val="2"/>
        <scheme val="major"/>
      </rPr>
      <t xml:space="preserve">08/03/2023 </t>
    </r>
    <r>
      <rPr>
        <strike/>
        <sz val="11"/>
        <color theme="9" tint="-0.499984740745262"/>
        <rFont val="Calibri Light"/>
        <family val="2"/>
        <scheme val="major"/>
      </rPr>
      <t xml:space="preserve">28/02/2023 17/02/2023 </t>
    </r>
    <r>
      <rPr>
        <b/>
        <sz val="11"/>
        <color theme="9" tint="-0.499984740745262"/>
        <rFont val="Calibri Light"/>
        <family val="2"/>
        <scheme val="major"/>
      </rPr>
      <t>01/02/2023</t>
    </r>
  </si>
  <si>
    <r>
      <t xml:space="preserve">SI </t>
    </r>
    <r>
      <rPr>
        <sz val="11"/>
        <rFont val="Calibri Light"/>
        <family val="2"/>
        <scheme val="major"/>
      </rPr>
      <t>- SI</t>
    </r>
  </si>
  <si>
    <r>
      <t xml:space="preserve">NO </t>
    </r>
    <r>
      <rPr>
        <sz val="11"/>
        <rFont val="Calibri Light"/>
        <family val="2"/>
        <scheme val="major"/>
      </rPr>
      <t xml:space="preserve">- </t>
    </r>
    <r>
      <rPr>
        <sz val="11"/>
        <color rgb="FFFF0000"/>
        <rFont val="Calibri Light"/>
        <family val="2"/>
        <scheme val="major"/>
      </rPr>
      <t>NO</t>
    </r>
  </si>
  <si>
    <t>Fecha fin vigencia prorrogada</t>
  </si>
  <si>
    <t>FUNDACIÓN RLM - OMAL - ONC</t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</si>
  <si>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2024)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</si>
  <si>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2025 o posterior)</t>
    </r>
  </si>
  <si>
    <r>
      <rPr>
        <b/>
        <sz val="11"/>
        <color rgb="FFFF0000"/>
        <rFont val="Calibri Light"/>
        <family val="2"/>
        <scheme val="major"/>
      </rPr>
      <t xml:space="preserve">NEGOCIACIÓN BLOQUEADA
</t>
    </r>
    <r>
      <rPr>
        <b/>
        <sz val="11"/>
        <color theme="9" tint="-0.499984740745262"/>
        <rFont val="Calibri Light"/>
        <family val="2"/>
        <scheme val="major"/>
      </rPr>
      <t>EN MEDIACIÓN INTERPRETACIÓN CP</t>
    </r>
  </si>
  <si>
    <t>COMUNIC. SUBSANACIÓN 1ª
PENDIENTE DE REGISTRO
PENDIENTE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</si>
</sst>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36"/>
      <name val="Calibri Light"/>
      <family val="2"/>
      <scheme val="major"/>
    </font>
    <font>
      <sz val="11"/>
      <name val="Calibri Light"/>
      <family val="2"/>
      <scheme val="major"/>
    </font>
    <font>
      <b/>
      <sz val="28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11"/>
      <color theme="9" tint="-0.499984740745262"/>
      <name val="Calibri Light"/>
      <family val="2"/>
      <scheme val="major"/>
    </font>
    <font>
      <strike/>
      <sz val="11"/>
      <color theme="9" tint="-0.499984740745262"/>
      <name val="Calibri Light"/>
      <family val="2"/>
      <scheme val="major"/>
    </font>
    <font>
      <b/>
      <i/>
      <sz val="11"/>
      <color theme="0" tint="-0.499984740745262"/>
      <name val="Calibri Light"/>
      <family val="2"/>
      <scheme val="major"/>
    </font>
    <font>
      <b/>
      <i/>
      <sz val="9"/>
      <color theme="0" tint="-0.499984740745262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theme="0" tint="-0.499984740745262"/>
      <name val="Calibri Light"/>
      <family val="2"/>
      <scheme val="major"/>
    </font>
    <font>
      <i/>
      <sz val="11"/>
      <color theme="0" tint="-0.499984740745262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color theme="9" tint="-0.499984740745262"/>
      <name val="Calibri Light"/>
      <family val="2"/>
      <scheme val="major"/>
    </font>
    <font>
      <i/>
      <sz val="11"/>
      <color rgb="FFFF0000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i/>
      <sz val="11"/>
      <color theme="9" tint="-0.499984740745262"/>
      <name val="Calibri Light"/>
      <family val="2"/>
      <scheme val="major"/>
    </font>
    <font>
      <i/>
      <sz val="11"/>
      <color theme="9" tint="-0.499984740745262"/>
      <name val="Calibri Light"/>
      <family val="2"/>
      <scheme val="major"/>
    </font>
    <font>
      <strike/>
      <sz val="11"/>
      <color rgb="FFFF0000"/>
      <name val="Calibri Light"/>
      <family val="2"/>
      <scheme val="major"/>
    </font>
    <font>
      <strike/>
      <sz val="11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10">
    <xf numFmtId="0" fontId="0" fillId="0" borderId="0" xfId="0"/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" fontId="4" fillId="4" borderId="2" xfId="2" applyNumberFormat="1" applyFont="1" applyFill="1" applyBorder="1" applyAlignment="1">
      <alignment horizontal="center" vertical="center" wrapText="1"/>
    </xf>
    <xf numFmtId="1" fontId="4" fillId="4" borderId="3" xfId="2" applyNumberFormat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1" fontId="13" fillId="5" borderId="2" xfId="2" applyNumberFormat="1" applyFont="1" applyFill="1" applyBorder="1" applyAlignment="1">
      <alignment horizontal="center" vertical="center" wrapText="1"/>
    </xf>
    <xf numFmtId="1" fontId="4" fillId="5" borderId="3" xfId="2" applyNumberFormat="1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right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" fontId="4" fillId="5" borderId="2" xfId="2" applyNumberFormat="1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horizontal="right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3" fontId="6" fillId="4" borderId="3" xfId="0" applyNumberFormat="1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14" fontId="9" fillId="4" borderId="4" xfId="0" applyNumberFormat="1" applyFont="1" applyFill="1" applyBorder="1" applyAlignment="1">
      <alignment horizontal="center" vertical="center" wrapText="1"/>
    </xf>
    <xf numFmtId="1" fontId="4" fillId="6" borderId="3" xfId="2" applyNumberFormat="1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left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10" fillId="6" borderId="3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1" fontId="10" fillId="6" borderId="2" xfId="2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right"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14" fontId="13" fillId="5" borderId="2" xfId="0" applyNumberFormat="1" applyFont="1" applyFill="1" applyBorder="1" applyAlignment="1">
      <alignment horizontal="center" vertical="center" wrapText="1"/>
    </xf>
    <xf numFmtId="14" fontId="18" fillId="5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0" fontId="9" fillId="5" borderId="3" xfId="2" applyFont="1" applyFill="1" applyBorder="1" applyAlignment="1">
      <alignment horizontal="left" vertical="center" wrapText="1"/>
    </xf>
    <xf numFmtId="1" fontId="10" fillId="7" borderId="2" xfId="2" applyNumberFormat="1" applyFont="1" applyFill="1" applyBorder="1" applyAlignment="1">
      <alignment horizontal="center" vertical="center" wrapText="1"/>
    </xf>
    <xf numFmtId="1" fontId="4" fillId="7" borderId="3" xfId="2" applyNumberFormat="1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left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righ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14" fontId="10" fillId="7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3" fontId="11" fillId="7" borderId="3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" fontId="4" fillId="8" borderId="2" xfId="2" applyNumberFormat="1" applyFont="1" applyFill="1" applyBorder="1" applyAlignment="1">
      <alignment horizontal="center" vertical="center" wrapText="1"/>
    </xf>
    <xf numFmtId="1" fontId="4" fillId="8" borderId="3" xfId="2" applyNumberFormat="1" applyFont="1" applyFill="1" applyBorder="1" applyAlignment="1">
      <alignment horizontal="center" vertical="center" wrapText="1"/>
    </xf>
    <xf numFmtId="0" fontId="9" fillId="8" borderId="3" xfId="2" applyFont="1" applyFill="1" applyBorder="1" applyAlignment="1">
      <alignment horizontal="left" vertical="center" wrapText="1"/>
    </xf>
    <xf numFmtId="3" fontId="4" fillId="8" borderId="4" xfId="0" applyNumberFormat="1" applyFont="1" applyFill="1" applyBorder="1" applyAlignment="1">
      <alignment horizontal="center" vertical="center" wrapText="1"/>
    </xf>
    <xf numFmtId="14" fontId="4" fillId="8" borderId="3" xfId="0" applyNumberFormat="1" applyFont="1" applyFill="1" applyBorder="1" applyAlignment="1">
      <alignment horizontal="center" vertical="center" wrapText="1"/>
    </xf>
    <xf numFmtId="14" fontId="9" fillId="8" borderId="3" xfId="0" applyNumberFormat="1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3" fontId="10" fillId="8" borderId="3" xfId="0" applyNumberFormat="1" applyFont="1" applyFill="1" applyBorder="1" applyAlignment="1">
      <alignment horizontal="center" vertical="center" wrapText="1"/>
    </xf>
    <xf numFmtId="14" fontId="6" fillId="8" borderId="3" xfId="0" applyNumberFormat="1" applyFont="1" applyFill="1" applyBorder="1" applyAlignment="1">
      <alignment horizontal="center" vertical="center" wrapText="1"/>
    </xf>
    <xf numFmtId="14" fontId="11" fillId="8" borderId="3" xfId="0" applyNumberFormat="1" applyFont="1" applyFill="1" applyBorder="1" applyAlignment="1">
      <alignment horizontal="center" vertical="center" wrapText="1"/>
    </xf>
    <xf numFmtId="14" fontId="10" fillId="8" borderId="3" xfId="0" applyNumberFormat="1" applyFont="1" applyFill="1" applyBorder="1" applyAlignment="1">
      <alignment horizontal="center" vertical="center" wrapText="1"/>
    </xf>
    <xf numFmtId="3" fontId="9" fillId="8" borderId="3" xfId="0" applyNumberFormat="1" applyFont="1" applyFill="1" applyBorder="1" applyAlignment="1">
      <alignment horizontal="center" vertical="center" wrapText="1"/>
    </xf>
    <xf numFmtId="14" fontId="10" fillId="4" borderId="4" xfId="0" applyNumberFormat="1" applyFont="1" applyFill="1" applyBorder="1" applyAlignment="1">
      <alignment horizontal="center" vertical="center" wrapText="1"/>
    </xf>
    <xf numFmtId="1" fontId="4" fillId="9" borderId="2" xfId="2" applyNumberFormat="1" applyFont="1" applyFill="1" applyBorder="1" applyAlignment="1">
      <alignment horizontal="center" vertical="center" wrapText="1"/>
    </xf>
    <xf numFmtId="1" fontId="4" fillId="9" borderId="3" xfId="2" applyNumberFormat="1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left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14" fontId="4" fillId="9" borderId="3" xfId="0" applyNumberFormat="1" applyFont="1" applyFill="1" applyBorder="1" applyAlignment="1">
      <alignment horizontal="center" vertical="center" wrapText="1"/>
    </xf>
    <xf numFmtId="14" fontId="9" fillId="9" borderId="3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1" fontId="4" fillId="10" borderId="3" xfId="2" applyNumberFormat="1" applyFont="1" applyFill="1" applyBorder="1" applyAlignment="1">
      <alignment horizontal="center" vertical="center" wrapText="1"/>
    </xf>
    <xf numFmtId="0" fontId="10" fillId="10" borderId="3" xfId="2" applyFont="1" applyFill="1" applyBorder="1" applyAlignment="1">
      <alignment horizontal="left" vertical="center" wrapText="1"/>
    </xf>
    <xf numFmtId="3" fontId="4" fillId="10" borderId="4" xfId="0" applyNumberFormat="1" applyFont="1" applyFill="1" applyBorder="1" applyAlignment="1">
      <alignment horizontal="center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horizontal="center" vertical="center" wrapText="1"/>
    </xf>
    <xf numFmtId="3" fontId="10" fillId="11" borderId="3" xfId="0" applyNumberFormat="1" applyFont="1" applyFill="1" applyBorder="1" applyAlignment="1">
      <alignment horizontal="center" vertical="center" wrapText="1"/>
    </xf>
    <xf numFmtId="3" fontId="9" fillId="11" borderId="3" xfId="0" applyNumberFormat="1" applyFont="1" applyFill="1" applyBorder="1" applyAlignment="1">
      <alignment horizontal="center" vertical="center" wrapText="1"/>
    </xf>
    <xf numFmtId="14" fontId="10" fillId="7" borderId="2" xfId="0" applyNumberFormat="1" applyFont="1" applyFill="1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3" fontId="10" fillId="9" borderId="3" xfId="0" applyNumberFormat="1" applyFont="1" applyFill="1" applyBorder="1" applyAlignment="1">
      <alignment horizontal="center" vertical="center" wrapText="1"/>
    </xf>
    <xf numFmtId="14" fontId="6" fillId="9" borderId="4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right" vertical="center" wrapText="1"/>
    </xf>
    <xf numFmtId="14" fontId="6" fillId="6" borderId="3" xfId="0" applyNumberFormat="1" applyFont="1" applyFill="1" applyBorder="1" applyAlignment="1">
      <alignment horizontal="center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14" fontId="10" fillId="10" borderId="3" xfId="0" applyNumberFormat="1" applyFont="1" applyFill="1" applyBorder="1" applyAlignment="1">
      <alignment horizontal="center" vertical="center" wrapText="1"/>
    </xf>
    <xf numFmtId="14" fontId="9" fillId="10" borderId="3" xfId="0" applyNumberFormat="1" applyFont="1" applyFill="1" applyBorder="1" applyAlignment="1">
      <alignment horizontal="center" vertical="center" wrapText="1"/>
    </xf>
    <xf numFmtId="14" fontId="6" fillId="10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" fontId="9" fillId="7" borderId="2" xfId="2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6" fillId="7" borderId="3" xfId="0" applyNumberFormat="1" applyFont="1" applyFill="1" applyBorder="1" applyAlignment="1">
      <alignment horizontal="center" vertical="center" wrapText="1"/>
    </xf>
    <xf numFmtId="14" fontId="6" fillId="9" borderId="3" xfId="0" applyNumberFormat="1" applyFont="1" applyFill="1" applyBorder="1" applyAlignment="1">
      <alignment horizontal="center" vertical="center" wrapText="1"/>
    </xf>
    <xf numFmtId="14" fontId="10" fillId="9" borderId="3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>
      <alignment horizontal="right" vertical="center" wrapText="1"/>
    </xf>
    <xf numFmtId="1" fontId="21" fillId="0" borderId="0" xfId="2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22" fillId="0" borderId="0" xfId="2" applyNumberFormat="1" applyFont="1" applyFill="1" applyBorder="1" applyAlignment="1">
      <alignment horizontal="center" vertical="center" wrapText="1"/>
    </xf>
    <xf numFmtId="3" fontId="22" fillId="11" borderId="3" xfId="0" applyNumberFormat="1" applyFont="1" applyFill="1" applyBorder="1" applyAlignment="1">
      <alignment horizontal="center" vertical="center" wrapText="1"/>
    </xf>
    <xf numFmtId="3" fontId="23" fillId="11" borderId="3" xfId="0" applyNumberFormat="1" applyFont="1" applyFill="1" applyBorder="1" applyAlignment="1">
      <alignment horizontal="center" vertical="center" wrapText="1"/>
    </xf>
    <xf numFmtId="3" fontId="22" fillId="11" borderId="4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wrapText="1"/>
    </xf>
    <xf numFmtId="0" fontId="21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24" fillId="0" borderId="0" xfId="2" applyFont="1" applyFill="1" applyBorder="1" applyAlignment="1">
      <alignment horizontal="center" wrapText="1"/>
    </xf>
    <xf numFmtId="0" fontId="4" fillId="9" borderId="3" xfId="2" applyFont="1" applyFill="1" applyBorder="1" applyAlignment="1">
      <alignment horizontal="right" vertical="center" wrapText="1"/>
    </xf>
    <xf numFmtId="3" fontId="4" fillId="9" borderId="3" xfId="2" applyNumberFormat="1" applyFont="1" applyFill="1" applyBorder="1" applyAlignment="1">
      <alignment horizontal="right" vertical="center" wrapText="1"/>
    </xf>
    <xf numFmtId="3" fontId="6" fillId="9" borderId="3" xfId="2" applyNumberFormat="1" applyFont="1" applyFill="1" applyBorder="1" applyAlignment="1">
      <alignment horizontal="right" vertical="center" wrapText="1"/>
    </xf>
    <xf numFmtId="10" fontId="25" fillId="9" borderId="3" xfId="1" applyNumberFormat="1" applyFont="1" applyFill="1" applyBorder="1" applyAlignment="1">
      <alignment horizontal="right" vertical="center" wrapText="1"/>
    </xf>
    <xf numFmtId="0" fontId="4" fillId="4" borderId="3" xfId="2" applyFont="1" applyFill="1" applyBorder="1" applyAlignment="1">
      <alignment horizontal="right" vertical="center" wrapText="1"/>
    </xf>
    <xf numFmtId="3" fontId="4" fillId="4" borderId="3" xfId="2" applyNumberFormat="1" applyFont="1" applyFill="1" applyBorder="1" applyAlignment="1">
      <alignment horizontal="right" vertical="center" wrapText="1"/>
    </xf>
    <xf numFmtId="3" fontId="6" fillId="4" borderId="3" xfId="2" applyNumberFormat="1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vertical="center" wrapText="1"/>
    </xf>
    <xf numFmtId="10" fontId="25" fillId="4" borderId="3" xfId="1" applyNumberFormat="1" applyFont="1" applyFill="1" applyBorder="1" applyAlignment="1">
      <alignment horizontal="right" vertical="center" wrapText="1"/>
    </xf>
    <xf numFmtId="10" fontId="6" fillId="4" borderId="3" xfId="1" applyNumberFormat="1" applyFont="1" applyFill="1" applyBorder="1" applyAlignment="1">
      <alignment horizontal="right" vertical="center" wrapText="1"/>
    </xf>
    <xf numFmtId="0" fontId="4" fillId="8" borderId="3" xfId="2" applyFont="1" applyFill="1" applyBorder="1" applyAlignment="1">
      <alignment horizontal="right" vertical="center" wrapText="1"/>
    </xf>
    <xf numFmtId="3" fontId="4" fillId="8" borderId="3" xfId="2" applyNumberFormat="1" applyFont="1" applyFill="1" applyBorder="1" applyAlignment="1">
      <alignment horizontal="right" vertical="center" wrapText="1"/>
    </xf>
    <xf numFmtId="3" fontId="6" fillId="8" borderId="3" xfId="2" applyNumberFormat="1" applyFont="1" applyFill="1" applyBorder="1" applyAlignment="1">
      <alignment horizontal="right" vertical="center" wrapText="1"/>
    </xf>
    <xf numFmtId="10" fontId="25" fillId="8" borderId="3" xfId="1" applyNumberFormat="1" applyFont="1" applyFill="1" applyBorder="1" applyAlignment="1">
      <alignment horizontal="right" vertical="center" wrapText="1"/>
    </xf>
    <xf numFmtId="0" fontId="4" fillId="10" borderId="3" xfId="2" applyFont="1" applyFill="1" applyBorder="1" applyAlignment="1">
      <alignment horizontal="right" vertical="center" wrapText="1"/>
    </xf>
    <xf numFmtId="3" fontId="4" fillId="10" borderId="3" xfId="2" applyNumberFormat="1" applyFont="1" applyFill="1" applyBorder="1" applyAlignment="1">
      <alignment horizontal="right" vertical="center" wrapText="1"/>
    </xf>
    <xf numFmtId="3" fontId="6" fillId="10" borderId="3" xfId="2" applyNumberFormat="1" applyFont="1" applyFill="1" applyBorder="1" applyAlignment="1">
      <alignment horizontal="right" vertical="center" wrapText="1"/>
    </xf>
    <xf numFmtId="10" fontId="25" fillId="10" borderId="3" xfId="1" applyNumberFormat="1" applyFont="1" applyFill="1" applyBorder="1" applyAlignment="1">
      <alignment horizontal="right" vertical="center" wrapText="1"/>
    </xf>
    <xf numFmtId="0" fontId="4" fillId="6" borderId="3" xfId="2" applyFont="1" applyFill="1" applyBorder="1" applyAlignment="1">
      <alignment horizontal="right" vertical="center" wrapText="1"/>
    </xf>
    <xf numFmtId="3" fontId="4" fillId="6" borderId="3" xfId="2" applyNumberFormat="1" applyFont="1" applyFill="1" applyBorder="1" applyAlignment="1">
      <alignment horizontal="right" vertical="center" wrapText="1"/>
    </xf>
    <xf numFmtId="3" fontId="6" fillId="6" borderId="3" xfId="2" applyNumberFormat="1" applyFont="1" applyFill="1" applyBorder="1" applyAlignment="1">
      <alignment horizontal="right" vertical="center" wrapText="1"/>
    </xf>
    <xf numFmtId="10" fontId="25" fillId="6" borderId="3" xfId="1" applyNumberFormat="1" applyFont="1" applyFill="1" applyBorder="1" applyAlignment="1">
      <alignment horizontal="right" vertical="center" wrapText="1"/>
    </xf>
    <xf numFmtId="0" fontId="4" fillId="7" borderId="3" xfId="2" applyFont="1" applyFill="1" applyBorder="1" applyAlignment="1">
      <alignment horizontal="right" vertical="center" wrapText="1"/>
    </xf>
    <xf numFmtId="3" fontId="4" fillId="7" borderId="3" xfId="2" applyNumberFormat="1" applyFont="1" applyFill="1" applyBorder="1" applyAlignment="1">
      <alignment horizontal="right" vertical="center" wrapText="1"/>
    </xf>
    <xf numFmtId="3" fontId="6" fillId="7" borderId="3" xfId="2" applyNumberFormat="1" applyFont="1" applyFill="1" applyBorder="1" applyAlignment="1">
      <alignment horizontal="right" vertical="center" wrapText="1"/>
    </xf>
    <xf numFmtId="10" fontId="25" fillId="7" borderId="1" xfId="1" applyNumberFormat="1" applyFont="1" applyFill="1" applyBorder="1" applyAlignment="1">
      <alignment horizontal="right" vertical="center" wrapText="1"/>
    </xf>
    <xf numFmtId="10" fontId="25" fillId="7" borderId="3" xfId="1" applyNumberFormat="1" applyFont="1" applyFill="1" applyBorder="1" applyAlignment="1">
      <alignment horizontal="right" vertical="center" wrapText="1"/>
    </xf>
    <xf numFmtId="10" fontId="25" fillId="7" borderId="4" xfId="1" applyNumberFormat="1" applyFont="1" applyFill="1" applyBorder="1" applyAlignment="1">
      <alignment horizontal="right" vertical="center" wrapText="1"/>
    </xf>
    <xf numFmtId="3" fontId="22" fillId="11" borderId="11" xfId="0" applyNumberFormat="1" applyFont="1" applyFill="1" applyBorder="1" applyAlignment="1">
      <alignment horizontal="center" vertical="center" wrapText="1"/>
    </xf>
    <xf numFmtId="3" fontId="23" fillId="11" borderId="11" xfId="0" applyNumberFormat="1" applyFont="1" applyFill="1" applyBorder="1" applyAlignment="1">
      <alignment horizontal="center" vertical="center" wrapText="1"/>
    </xf>
    <xf numFmtId="9" fontId="25" fillId="11" borderId="3" xfId="1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wrapText="1"/>
    </xf>
    <xf numFmtId="3" fontId="22" fillId="12" borderId="3" xfId="0" applyNumberFormat="1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14" fontId="27" fillId="10" borderId="3" xfId="0" applyNumberFormat="1" applyFont="1" applyFill="1" applyBorder="1" applyAlignment="1">
      <alignment horizontal="center" vertical="center" wrapText="1"/>
    </xf>
    <xf numFmtId="1" fontId="17" fillId="5" borderId="2" xfId="2" applyNumberFormat="1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left" vertical="center" wrapText="1"/>
    </xf>
    <xf numFmtId="3" fontId="17" fillId="5" borderId="4" xfId="0" applyNumberFormat="1" applyFont="1" applyFill="1" applyBorder="1" applyAlignment="1">
      <alignment horizontal="center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center" vertical="center" wrapText="1"/>
    </xf>
    <xf numFmtId="1" fontId="13" fillId="5" borderId="3" xfId="2" applyNumberFormat="1" applyFont="1" applyFill="1" applyBorder="1" applyAlignment="1">
      <alignment horizontal="center" vertical="center" wrapText="1"/>
    </xf>
    <xf numFmtId="1" fontId="17" fillId="5" borderId="3" xfId="2" applyNumberFormat="1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14" fontId="27" fillId="8" borderId="3" xfId="0" applyNumberFormat="1" applyFont="1" applyFill="1" applyBorder="1" applyAlignment="1">
      <alignment horizontal="center" vertical="center" wrapText="1"/>
    </xf>
    <xf numFmtId="14" fontId="27" fillId="4" borderId="3" xfId="0" applyNumberFormat="1" applyFont="1" applyFill="1" applyBorder="1" applyAlignment="1">
      <alignment horizontal="center" vertical="center" wrapText="1"/>
    </xf>
    <xf numFmtId="14" fontId="27" fillId="4" borderId="2" xfId="0" applyNumberFormat="1" applyFont="1" applyFill="1" applyBorder="1" applyAlignment="1">
      <alignment horizontal="center" vertical="center" wrapText="1"/>
    </xf>
    <xf numFmtId="3" fontId="10" fillId="7" borderId="2" xfId="0" applyNumberFormat="1" applyFont="1" applyFill="1" applyBorder="1" applyAlignment="1">
      <alignment horizontal="right" vertical="center" wrapText="1"/>
    </xf>
    <xf numFmtId="0" fontId="17" fillId="5" borderId="3" xfId="2" applyFont="1" applyFill="1" applyBorder="1" applyAlignment="1">
      <alignment horizontal="right" vertical="center" wrapText="1"/>
    </xf>
    <xf numFmtId="3" fontId="17" fillId="5" borderId="3" xfId="2" applyNumberFormat="1" applyFont="1" applyFill="1" applyBorder="1" applyAlignment="1">
      <alignment horizontal="right" vertical="center" wrapText="1"/>
    </xf>
    <xf numFmtId="3" fontId="28" fillId="5" borderId="3" xfId="2" applyNumberFormat="1" applyFont="1" applyFill="1" applyBorder="1" applyAlignment="1">
      <alignment horizontal="right" vertical="center" wrapText="1"/>
    </xf>
    <xf numFmtId="10" fontId="28" fillId="5" borderId="3" xfId="1" applyNumberFormat="1" applyFont="1" applyFill="1" applyBorder="1" applyAlignment="1">
      <alignment horizontal="right" vertical="center" wrapText="1"/>
    </xf>
    <xf numFmtId="0" fontId="4" fillId="5" borderId="3" xfId="2" applyFont="1" applyFill="1" applyBorder="1" applyAlignment="1">
      <alignment horizontal="right" vertical="center" wrapText="1"/>
    </xf>
    <xf numFmtId="3" fontId="4" fillId="5" borderId="3" xfId="2" applyNumberFormat="1" applyFont="1" applyFill="1" applyBorder="1" applyAlignment="1">
      <alignment horizontal="right" vertical="center" wrapText="1"/>
    </xf>
    <xf numFmtId="3" fontId="6" fillId="5" borderId="3" xfId="2" applyNumberFormat="1" applyFont="1" applyFill="1" applyBorder="1" applyAlignment="1">
      <alignment horizontal="right" vertical="center" wrapText="1"/>
    </xf>
    <xf numFmtId="10" fontId="6" fillId="5" borderId="3" xfId="1" applyNumberFormat="1" applyFont="1" applyFill="1" applyBorder="1" applyAlignment="1">
      <alignment horizontal="right" vertical="center" wrapText="1"/>
    </xf>
    <xf numFmtId="3" fontId="20" fillId="4" borderId="3" xfId="0" applyNumberFormat="1" applyFont="1" applyFill="1" applyBorder="1" applyAlignment="1">
      <alignment horizontal="right" vertical="center" wrapText="1"/>
    </xf>
    <xf numFmtId="3" fontId="27" fillId="4" borderId="3" xfId="0" applyNumberFormat="1" applyFont="1" applyFill="1" applyBorder="1" applyAlignment="1">
      <alignment horizontal="right" vertical="center" wrapText="1"/>
    </xf>
    <xf numFmtId="3" fontId="20" fillId="8" borderId="3" xfId="0" applyNumberFormat="1" applyFont="1" applyFill="1" applyBorder="1" applyAlignment="1">
      <alignment horizontal="right" vertical="center" wrapText="1"/>
    </xf>
    <xf numFmtId="3" fontId="27" fillId="8" borderId="3" xfId="0" applyNumberFormat="1" applyFont="1" applyFill="1" applyBorder="1" applyAlignment="1">
      <alignment horizontal="right" vertical="center" wrapText="1"/>
    </xf>
    <xf numFmtId="3" fontId="20" fillId="4" borderId="2" xfId="0" applyNumberFormat="1" applyFont="1" applyFill="1" applyBorder="1" applyAlignment="1">
      <alignment horizontal="right" vertical="center" wrapText="1"/>
    </xf>
    <xf numFmtId="1" fontId="10" fillId="7" borderId="1" xfId="2" applyNumberFormat="1" applyFont="1" applyFill="1" applyBorder="1" applyAlignment="1">
      <alignment horizontal="center" vertical="center" wrapText="1"/>
    </xf>
    <xf numFmtId="3" fontId="20" fillId="10" borderId="3" xfId="0" applyNumberFormat="1" applyFont="1" applyFill="1" applyBorder="1" applyAlignment="1">
      <alignment horizontal="right" vertical="center" wrapText="1"/>
    </xf>
    <xf numFmtId="3" fontId="27" fillId="10" borderId="3" xfId="0" applyNumberFormat="1" applyFont="1" applyFill="1" applyBorder="1" applyAlignment="1">
      <alignment horizontal="right" vertical="center" wrapText="1"/>
    </xf>
    <xf numFmtId="1" fontId="20" fillId="4" borderId="3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 wrapText="1"/>
    </xf>
    <xf numFmtId="1" fontId="20" fillId="8" borderId="3" xfId="0" applyNumberFormat="1" applyFont="1" applyFill="1" applyBorder="1" applyAlignment="1">
      <alignment horizontal="center" vertical="center" wrapText="1"/>
    </xf>
    <xf numFmtId="1" fontId="20" fillId="10" borderId="3" xfId="0" applyNumberFormat="1" applyFont="1" applyFill="1" applyBorder="1" applyAlignment="1">
      <alignment horizontal="center" vertical="center" wrapText="1"/>
    </xf>
    <xf numFmtId="1" fontId="9" fillId="8" borderId="2" xfId="2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center" vertical="center" wrapText="1"/>
    </xf>
    <xf numFmtId="10" fontId="28" fillId="0" borderId="0" xfId="1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25" fillId="0" borderId="0" xfId="1" applyNumberFormat="1" applyFont="1" applyFill="1" applyBorder="1" applyAlignment="1">
      <alignment horizontal="center" vertical="center" wrapText="1"/>
    </xf>
    <xf numFmtId="9" fontId="25" fillId="0" borderId="0" xfId="1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1" fontId="9" fillId="10" borderId="2" xfId="2" applyNumberFormat="1" applyFont="1" applyFill="1" applyBorder="1" applyAlignment="1">
      <alignment horizontal="center" vertical="center" wrapText="1"/>
    </xf>
    <xf numFmtId="14" fontId="27" fillId="5" borderId="3" xfId="0" applyNumberFormat="1" applyFont="1" applyFill="1" applyBorder="1" applyAlignment="1">
      <alignment horizontal="center" vertical="center" wrapText="1"/>
    </xf>
    <xf numFmtId="3" fontId="29" fillId="7" borderId="3" xfId="0" applyNumberFormat="1" applyFont="1" applyFill="1" applyBorder="1" applyAlignment="1">
      <alignment horizontal="right" vertical="center" wrapText="1"/>
    </xf>
    <xf numFmtId="3" fontId="30" fillId="7" borderId="3" xfId="0" applyNumberFormat="1" applyFont="1" applyFill="1" applyBorder="1" applyAlignment="1">
      <alignment horizontal="right" vertical="center" wrapText="1"/>
    </xf>
    <xf numFmtId="1" fontId="29" fillId="7" borderId="3" xfId="0" applyNumberFormat="1" applyFont="1" applyFill="1" applyBorder="1" applyAlignment="1">
      <alignment horizontal="center" vertical="center" wrapText="1"/>
    </xf>
    <xf numFmtId="3" fontId="19" fillId="5" borderId="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18" fillId="5" borderId="3" xfId="0" applyNumberFormat="1" applyFont="1" applyFill="1" applyBorder="1" applyAlignment="1">
      <alignment horizontal="center" vertical="center" wrapText="1"/>
    </xf>
    <xf numFmtId="14" fontId="18" fillId="5" borderId="2" xfId="0" applyNumberFormat="1" applyFont="1" applyFill="1" applyBorder="1" applyAlignment="1">
      <alignment horizontal="center" vertical="center" wrapText="1"/>
    </xf>
    <xf numFmtId="1" fontId="18" fillId="5" borderId="3" xfId="0" applyNumberFormat="1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center" vertical="center" wrapText="1"/>
    </xf>
    <xf numFmtId="3" fontId="15" fillId="5" borderId="3" xfId="0" applyNumberFormat="1" applyFont="1" applyFill="1" applyBorder="1" applyAlignment="1">
      <alignment horizontal="center" vertical="center" wrapText="1"/>
    </xf>
    <xf numFmtId="14" fontId="16" fillId="5" borderId="4" xfId="0" applyNumberFormat="1" applyFont="1" applyFill="1" applyBorder="1" applyAlignment="1">
      <alignment horizontal="center" vertical="center" wrapText="1"/>
    </xf>
    <xf numFmtId="14" fontId="16" fillId="5" borderId="3" xfId="0" applyNumberFormat="1" applyFont="1" applyFill="1" applyBorder="1" applyAlignment="1">
      <alignment horizontal="center" vertical="center" wrapText="1"/>
    </xf>
    <xf numFmtId="1" fontId="4" fillId="9" borderId="5" xfId="2" applyNumberFormat="1" applyFont="1" applyFill="1" applyBorder="1" applyAlignment="1">
      <alignment horizontal="center" vertical="center" wrapText="1"/>
    </xf>
    <xf numFmtId="1" fontId="4" fillId="9" borderId="6" xfId="2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9" borderId="7" xfId="0" applyNumberFormat="1" applyFont="1" applyFill="1" applyBorder="1" applyAlignment="1">
      <alignment horizontal="center" vertical="center" wrapText="1"/>
    </xf>
    <xf numFmtId="3" fontId="29" fillId="7" borderId="2" xfId="0" applyNumberFormat="1" applyFont="1" applyFill="1" applyBorder="1" applyAlignment="1">
      <alignment horizontal="right" vertical="center" wrapText="1"/>
    </xf>
    <xf numFmtId="14" fontId="9" fillId="9" borderId="6" xfId="0" applyNumberFormat="1" applyFont="1" applyFill="1" applyBorder="1" applyAlignment="1">
      <alignment horizontal="center" vertical="center" wrapText="1"/>
    </xf>
    <xf numFmtId="14" fontId="4" fillId="9" borderId="6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center" vertical="center" wrapText="1"/>
    </xf>
    <xf numFmtId="14" fontId="0" fillId="7" borderId="3" xfId="0" applyNumberFormat="1" applyFont="1" applyFill="1" applyBorder="1" applyAlignment="1">
      <alignment horizontal="center" vertical="center" wrapText="1"/>
    </xf>
    <xf numFmtId="14" fontId="6" fillId="9" borderId="6" xfId="0" applyNumberFormat="1" applyFont="1" applyFill="1" applyBorder="1" applyAlignment="1">
      <alignment horizontal="center" vertical="center" wrapText="1"/>
    </xf>
    <xf numFmtId="14" fontId="10" fillId="9" borderId="6" xfId="0" applyNumberFormat="1" applyFont="1" applyFill="1" applyBorder="1" applyAlignment="1">
      <alignment horizontal="center" vertical="center" wrapText="1"/>
    </xf>
    <xf numFmtId="14" fontId="11" fillId="9" borderId="6" xfId="0" applyNumberFormat="1" applyFont="1" applyFill="1" applyBorder="1" applyAlignment="1">
      <alignment horizontal="center" vertical="center" wrapText="1"/>
    </xf>
    <xf numFmtId="14" fontId="9" fillId="7" borderId="3" xfId="0" applyNumberFormat="1" applyFont="1" applyFill="1" applyBorder="1" applyAlignment="1">
      <alignment horizontal="center" vertical="center" wrapText="1"/>
    </xf>
    <xf numFmtId="1" fontId="3" fillId="13" borderId="3" xfId="2" applyNumberFormat="1" applyFont="1" applyFill="1" applyBorder="1" applyAlignment="1">
      <alignment horizontal="center" vertical="center" wrapText="1"/>
    </xf>
    <xf numFmtId="14" fontId="11" fillId="9" borderId="3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4" fontId="9" fillId="8" borderId="4" xfId="0" applyNumberFormat="1" applyFont="1" applyFill="1" applyBorder="1" applyAlignment="1">
      <alignment horizontal="center" vertical="center" wrapText="1"/>
    </xf>
    <xf numFmtId="14" fontId="6" fillId="8" borderId="4" xfId="0" applyNumberFormat="1" applyFont="1" applyFill="1" applyBorder="1" applyAlignment="1">
      <alignment horizontal="center" vertical="center" wrapText="1"/>
    </xf>
    <xf numFmtId="14" fontId="10" fillId="8" borderId="4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" fontId="4" fillId="4" borderId="5" xfId="2" applyNumberFormat="1" applyFont="1" applyFill="1" applyBorder="1" applyAlignment="1">
      <alignment horizontal="center" vertical="center" wrapText="1"/>
    </xf>
    <xf numFmtId="1" fontId="4" fillId="4" borderId="6" xfId="2" applyNumberFormat="1" applyFont="1" applyFill="1" applyBorder="1" applyAlignment="1">
      <alignment horizontal="center" vertical="center" wrapText="1"/>
    </xf>
    <xf numFmtId="3" fontId="20" fillId="4" borderId="6" xfId="0" applyNumberFormat="1" applyFont="1" applyFill="1" applyBorder="1" applyAlignment="1">
      <alignment horizontal="right" vertical="center" wrapText="1"/>
    </xf>
    <xf numFmtId="3" fontId="27" fillId="4" borderId="6" xfId="0" applyNumberFormat="1" applyFont="1" applyFill="1" applyBorder="1" applyAlignment="1">
      <alignment horizontal="right" vertical="center" wrapText="1"/>
    </xf>
    <xf numFmtId="1" fontId="20" fillId="4" borderId="6" xfId="0" applyNumberFormat="1" applyFont="1" applyFill="1" applyBorder="1" applyAlignment="1">
      <alignment horizontal="center" vertical="center" wrapText="1"/>
    </xf>
    <xf numFmtId="14" fontId="27" fillId="4" borderId="6" xfId="0" applyNumberFormat="1" applyFont="1" applyFill="1" applyBorder="1" applyAlignment="1">
      <alignment horizontal="center" vertical="center" wrapText="1"/>
    </xf>
    <xf numFmtId="14" fontId="9" fillId="4" borderId="6" xfId="0" applyNumberFormat="1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1" fontId="10" fillId="9" borderId="2" xfId="2" applyNumberFormat="1" applyFont="1" applyFill="1" applyBorder="1" applyAlignment="1">
      <alignment horizontal="center" vertical="center" wrapText="1"/>
    </xf>
    <xf numFmtId="3" fontId="10" fillId="9" borderId="2" xfId="0" applyNumberFormat="1" applyFont="1" applyFill="1" applyBorder="1" applyAlignment="1">
      <alignment horizontal="right" vertical="center" wrapText="1"/>
    </xf>
    <xf numFmtId="3" fontId="11" fillId="9" borderId="3" xfId="0" applyNumberFormat="1" applyFont="1" applyFill="1" applyBorder="1" applyAlignment="1">
      <alignment horizontal="right" vertical="center" wrapText="1"/>
    </xf>
    <xf numFmtId="3" fontId="10" fillId="9" borderId="3" xfId="0" applyNumberFormat="1" applyFont="1" applyFill="1" applyBorder="1" applyAlignment="1">
      <alignment horizontal="right" vertical="center" wrapText="1"/>
    </xf>
    <xf numFmtId="1" fontId="10" fillId="9" borderId="3" xfId="0" applyNumberFormat="1" applyFont="1" applyFill="1" applyBorder="1" applyAlignment="1">
      <alignment horizontal="center" vertical="center" wrapText="1"/>
    </xf>
    <xf numFmtId="3" fontId="6" fillId="9" borderId="3" xfId="0" applyNumberFormat="1" applyFont="1" applyFill="1" applyBorder="1" applyAlignment="1">
      <alignment horizontal="center" vertical="center" wrapText="1"/>
    </xf>
    <xf numFmtId="1" fontId="9" fillId="9" borderId="3" xfId="0" applyNumberFormat="1" applyFont="1" applyFill="1" applyBorder="1" applyAlignment="1">
      <alignment horizontal="center" vertical="center" wrapText="1"/>
    </xf>
    <xf numFmtId="3" fontId="10" fillId="9" borderId="6" xfId="0" applyNumberFormat="1" applyFont="1" applyFill="1" applyBorder="1" applyAlignment="1">
      <alignment horizontal="right" vertical="center" wrapText="1"/>
    </xf>
    <xf numFmtId="3" fontId="11" fillId="9" borderId="6" xfId="0" applyNumberFormat="1" applyFont="1" applyFill="1" applyBorder="1" applyAlignment="1">
      <alignment horizontal="right" vertical="center" wrapText="1"/>
    </xf>
    <xf numFmtId="1" fontId="10" fillId="9" borderId="6" xfId="0" applyNumberFormat="1" applyFont="1" applyFill="1" applyBorder="1" applyAlignment="1">
      <alignment horizontal="center" vertical="center" wrapText="1"/>
    </xf>
    <xf numFmtId="14" fontId="6" fillId="9" borderId="2" xfId="0" applyNumberFormat="1" applyFont="1" applyFill="1" applyBorder="1" applyAlignment="1">
      <alignment horizontal="center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right" vertical="center" wrapText="1"/>
    </xf>
    <xf numFmtId="3" fontId="16" fillId="9" borderId="3" xfId="0" applyNumberFormat="1" applyFont="1" applyFill="1" applyBorder="1" applyAlignment="1">
      <alignment horizontal="right" vertical="center" wrapText="1"/>
    </xf>
    <xf numFmtId="14" fontId="16" fillId="9" borderId="3" xfId="0" applyNumberFormat="1" applyFont="1" applyFill="1" applyBorder="1" applyAlignment="1">
      <alignment horizontal="center" vertical="center" wrapText="1"/>
    </xf>
    <xf numFmtId="14" fontId="9" fillId="9" borderId="2" xfId="0" applyNumberFormat="1" applyFont="1" applyFill="1" applyBorder="1" applyAlignment="1">
      <alignment horizontal="center" vertical="center" wrapText="1"/>
    </xf>
    <xf numFmtId="14" fontId="16" fillId="9" borderId="2" xfId="0" applyNumberFormat="1" applyFont="1" applyFill="1" applyBorder="1" applyAlignment="1">
      <alignment horizontal="center" vertical="center" wrapText="1"/>
    </xf>
    <xf numFmtId="14" fontId="16" fillId="9" borderId="6" xfId="0" applyNumberFormat="1" applyFont="1" applyFill="1" applyBorder="1" applyAlignment="1">
      <alignment horizontal="center" vertical="center" wrapText="1"/>
    </xf>
    <xf numFmtId="1" fontId="3" fillId="13" borderId="8" xfId="2" applyNumberFormat="1" applyFont="1" applyFill="1" applyBorder="1" applyAlignment="1">
      <alignment horizontal="center" vertical="center" wrapText="1"/>
    </xf>
    <xf numFmtId="1" fontId="3" fillId="13" borderId="6" xfId="2" applyNumberFormat="1" applyFont="1" applyFill="1" applyBorder="1" applyAlignment="1">
      <alignment horizontal="center" vertical="center" wrapText="1"/>
    </xf>
    <xf numFmtId="14" fontId="4" fillId="9" borderId="2" xfId="0" applyNumberFormat="1" applyFont="1" applyFill="1" applyBorder="1" applyAlignment="1">
      <alignment horizontal="center" vertical="center" wrapText="1"/>
    </xf>
    <xf numFmtId="14" fontId="10" fillId="9" borderId="4" xfId="0" applyNumberFormat="1" applyFont="1" applyFill="1" applyBorder="1" applyAlignment="1">
      <alignment horizontal="center" vertical="center" wrapText="1"/>
    </xf>
    <xf numFmtId="1" fontId="4" fillId="10" borderId="2" xfId="2" applyNumberFormat="1" applyFont="1" applyFill="1" applyBorder="1" applyAlignment="1">
      <alignment horizontal="center" vertical="center" wrapText="1"/>
    </xf>
    <xf numFmtId="3" fontId="11" fillId="9" borderId="2" xfId="0" applyNumberFormat="1" applyFont="1" applyFill="1" applyBorder="1" applyAlignment="1">
      <alignment horizontal="right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14" fontId="6" fillId="10" borderId="4" xfId="0" applyNumberFormat="1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14" fontId="10" fillId="4" borderId="6" xfId="0" applyNumberFormat="1" applyFont="1" applyFill="1" applyBorder="1" applyAlignment="1">
      <alignment horizontal="center" vertical="center" wrapText="1"/>
    </xf>
    <xf numFmtId="14" fontId="9" fillId="9" borderId="4" xfId="0" applyNumberFormat="1" applyFont="1" applyFill="1" applyBorder="1" applyAlignment="1">
      <alignment horizontal="center" vertical="center" wrapText="1"/>
    </xf>
    <xf numFmtId="14" fontId="10" fillId="10" borderId="4" xfId="0" applyNumberFormat="1" applyFont="1" applyFill="1" applyBorder="1" applyAlignment="1">
      <alignment horizontal="center" vertical="center" wrapText="1"/>
    </xf>
    <xf numFmtId="3" fontId="29" fillId="6" borderId="3" xfId="0" applyNumberFormat="1" applyFont="1" applyFill="1" applyBorder="1" applyAlignment="1">
      <alignment horizontal="right" vertical="center" wrapText="1"/>
    </xf>
    <xf numFmtId="3" fontId="30" fillId="6" borderId="3" xfId="0" applyNumberFormat="1" applyFont="1" applyFill="1" applyBorder="1" applyAlignment="1">
      <alignment horizontal="right" vertical="center" wrapText="1"/>
    </xf>
    <xf numFmtId="14" fontId="9" fillId="8" borderId="2" xfId="0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horizontal="right" vertical="center" wrapText="1"/>
    </xf>
    <xf numFmtId="3" fontId="11" fillId="10" borderId="3" xfId="0" applyNumberFormat="1" applyFont="1" applyFill="1" applyBorder="1" applyAlignment="1">
      <alignment horizontal="right" vertical="center" wrapText="1"/>
    </xf>
    <xf numFmtId="1" fontId="10" fillId="10" borderId="3" xfId="0" applyNumberFormat="1" applyFont="1" applyFill="1" applyBorder="1" applyAlignment="1">
      <alignment horizontal="center" vertical="center" wrapText="1"/>
    </xf>
    <xf numFmtId="14" fontId="16" fillId="10" borderId="3" xfId="0" applyNumberFormat="1" applyFont="1" applyFill="1" applyBorder="1" applyAlignment="1">
      <alignment horizontal="center" vertical="center" wrapText="1"/>
    </xf>
    <xf numFmtId="3" fontId="6" fillId="10" borderId="3" xfId="0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center" vertical="center" wrapText="1"/>
    </xf>
    <xf numFmtId="14" fontId="16" fillId="5" borderId="2" xfId="0" applyNumberFormat="1" applyFont="1" applyFill="1" applyBorder="1" applyAlignment="1">
      <alignment horizontal="center" vertical="center" wrapText="1"/>
    </xf>
    <xf numFmtId="14" fontId="12" fillId="8" borderId="3" xfId="0" applyNumberFormat="1" applyFont="1" applyFill="1" applyBorder="1" applyAlignment="1">
      <alignment horizontal="center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right" wrapText="1"/>
    </xf>
    <xf numFmtId="0" fontId="9" fillId="4" borderId="6" xfId="2" applyFont="1" applyFill="1" applyBorder="1" applyAlignment="1">
      <alignment horizontal="left" vertical="center" wrapText="1"/>
    </xf>
    <xf numFmtId="0" fontId="4" fillId="5" borderId="6" xfId="2" applyFont="1" applyFill="1" applyBorder="1" applyAlignment="1">
      <alignment horizontal="left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left" vertical="center" wrapText="1"/>
    </xf>
    <xf numFmtId="0" fontId="10" fillId="7" borderId="6" xfId="2" applyFont="1" applyFill="1" applyBorder="1" applyAlignment="1">
      <alignment horizontal="left" vertical="center" wrapText="1"/>
    </xf>
    <xf numFmtId="0" fontId="22" fillId="0" borderId="10" xfId="2" applyFont="1" applyFill="1" applyBorder="1" applyAlignment="1">
      <alignment horizontal="left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4" fillId="9" borderId="6" xfId="2" applyFont="1" applyFill="1" applyBorder="1" applyAlignment="1">
      <alignment horizontal="center" vertical="center" wrapText="1"/>
    </xf>
    <xf numFmtId="0" fontId="9" fillId="9" borderId="8" xfId="2" applyFont="1" applyFill="1" applyBorder="1" applyAlignment="1">
      <alignment horizontal="left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4" fillId="10" borderId="8" xfId="2" applyFont="1" applyFill="1" applyBorder="1" applyAlignment="1">
      <alignment horizontal="center" vertical="center" wrapText="1"/>
    </xf>
    <xf numFmtId="0" fontId="4" fillId="10" borderId="6" xfId="2" applyFont="1" applyFill="1" applyBorder="1" applyAlignment="1">
      <alignment horizontal="center" vertical="center" wrapText="1"/>
    </xf>
    <xf numFmtId="0" fontId="10" fillId="10" borderId="8" xfId="2" applyFont="1" applyFill="1" applyBorder="1" applyAlignment="1">
      <alignment horizontal="left" vertical="center" wrapText="1"/>
    </xf>
    <xf numFmtId="0" fontId="10" fillId="10" borderId="6" xfId="2" applyFont="1" applyFill="1" applyBorder="1" applyAlignment="1">
      <alignment horizontal="left" vertical="center" wrapText="1"/>
    </xf>
    <xf numFmtId="0" fontId="4" fillId="6" borderId="8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4" fillId="8" borderId="8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left" vertical="center" wrapText="1"/>
    </xf>
    <xf numFmtId="0" fontId="9" fillId="8" borderId="6" xfId="2" applyFont="1" applyFill="1" applyBorder="1" applyAlignment="1">
      <alignment horizontal="left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4" fillId="5" borderId="8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left" vertical="center" wrapText="1"/>
    </xf>
    <xf numFmtId="0" fontId="4" fillId="5" borderId="6" xfId="2" applyFont="1" applyFill="1" applyBorder="1" applyAlignment="1">
      <alignment horizontal="left" vertical="center" wrapText="1"/>
    </xf>
    <xf numFmtId="0" fontId="18" fillId="5" borderId="8" xfId="2" applyFont="1" applyFill="1" applyBorder="1" applyAlignment="1">
      <alignment horizontal="center" vertical="center" wrapText="1"/>
    </xf>
    <xf numFmtId="0" fontId="18" fillId="5" borderId="6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left" vertical="center" wrapText="1"/>
    </xf>
    <xf numFmtId="0" fontId="18" fillId="5" borderId="6" xfId="2" applyFont="1" applyFill="1" applyBorder="1" applyAlignment="1">
      <alignment horizontal="left" vertical="center" wrapText="1"/>
    </xf>
    <xf numFmtId="0" fontId="22" fillId="0" borderId="9" xfId="2" applyFont="1" applyFill="1" applyBorder="1" applyAlignment="1">
      <alignment horizontal="right" wrapText="1"/>
    </xf>
    <xf numFmtId="0" fontId="22" fillId="0" borderId="0" xfId="2" applyFont="1" applyFill="1" applyBorder="1" applyAlignment="1">
      <alignment horizontal="right" wrapText="1"/>
    </xf>
    <xf numFmtId="1" fontId="22" fillId="0" borderId="0" xfId="2" applyNumberFormat="1" applyFont="1" applyFill="1" applyBorder="1" applyAlignment="1">
      <alignment horizontal="left" vertical="center" wrapText="1"/>
    </xf>
    <xf numFmtId="1" fontId="4" fillId="5" borderId="5" xfId="2" applyNumberFormat="1" applyFont="1" applyFill="1" applyBorder="1" applyAlignment="1">
      <alignment horizontal="center" vertical="center" wrapText="1"/>
    </xf>
    <xf numFmtId="1" fontId="10" fillId="9" borderId="1" xfId="2" applyNumberFormat="1" applyFont="1" applyFill="1" applyBorder="1" applyAlignment="1">
      <alignment horizontal="center" vertical="center" wrapText="1"/>
    </xf>
    <xf numFmtId="1" fontId="4" fillId="5" borderId="6" xfId="2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right" vertical="center" wrapText="1"/>
    </xf>
    <xf numFmtId="3" fontId="10" fillId="9" borderId="4" xfId="0" applyNumberFormat="1" applyFont="1" applyFill="1" applyBorder="1" applyAlignment="1">
      <alignment horizontal="right" vertical="center" wrapText="1"/>
    </xf>
    <xf numFmtId="3" fontId="9" fillId="9" borderId="2" xfId="0" applyNumberFormat="1" applyFont="1" applyFill="1" applyBorder="1" applyAlignment="1">
      <alignment horizontal="right" vertical="center" wrapText="1"/>
    </xf>
    <xf numFmtId="3" fontId="20" fillId="8" borderId="2" xfId="0" applyNumberFormat="1" applyFont="1" applyFill="1" applyBorder="1" applyAlignment="1">
      <alignment horizontal="right" vertical="center" wrapText="1"/>
    </xf>
    <xf numFmtId="3" fontId="18" fillId="5" borderId="4" xfId="0" applyNumberFormat="1" applyFont="1" applyFill="1" applyBorder="1" applyAlignment="1">
      <alignment horizontal="right" vertical="center" wrapText="1"/>
    </xf>
    <xf numFmtId="1" fontId="10" fillId="9" borderId="4" xfId="0" applyNumberFormat="1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right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1" fontId="20" fillId="8" borderId="4" xfId="0" applyNumberFormat="1" applyFont="1" applyFill="1" applyBorder="1" applyAlignment="1">
      <alignment horizontal="center" vertical="center" wrapText="1"/>
    </xf>
    <xf numFmtId="1" fontId="29" fillId="6" borderId="3" xfId="0" applyNumberFormat="1" applyFont="1" applyFill="1" applyBorder="1" applyAlignment="1">
      <alignment horizontal="center" vertical="center" wrapText="1"/>
    </xf>
    <xf numFmtId="14" fontId="27" fillId="8" borderId="4" xfId="0" applyNumberFormat="1" applyFont="1" applyFill="1" applyBorder="1" applyAlignment="1">
      <alignment horizontal="center" vertical="center" wrapText="1"/>
    </xf>
    <xf numFmtId="14" fontId="9" fillId="10" borderId="2" xfId="0" applyNumberFormat="1" applyFont="1" applyFill="1" applyBorder="1" applyAlignment="1">
      <alignment horizontal="center" vertical="center" wrapText="1"/>
    </xf>
    <xf numFmtId="14" fontId="4" fillId="8" borderId="4" xfId="0" applyNumberFormat="1" applyFont="1" applyFill="1" applyBorder="1" applyAlignment="1">
      <alignment horizontal="center" vertical="center" wrapText="1"/>
    </xf>
    <xf numFmtId="14" fontId="4" fillId="10" borderId="2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3" fontId="6" fillId="9" borderId="6" xfId="0" applyNumberFormat="1" applyFont="1" applyFill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 wrapText="1"/>
    </xf>
    <xf numFmtId="14" fontId="11" fillId="7" borderId="4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14" fontId="11" fillId="4" borderId="6" xfId="0" applyNumberFormat="1" applyFont="1" applyFill="1" applyBorder="1" applyAlignment="1">
      <alignment horizontal="center" vertical="center" wrapText="1"/>
    </xf>
    <xf numFmtId="14" fontId="11" fillId="10" borderId="3" xfId="0" applyNumberFormat="1" applyFont="1" applyFill="1" applyBorder="1" applyAlignment="1">
      <alignment horizontal="center" vertical="center" wrapText="1"/>
    </xf>
    <xf numFmtId="14" fontId="10" fillId="7" borderId="4" xfId="0" applyNumberFormat="1" applyFont="1" applyFill="1" applyBorder="1" applyAlignment="1">
      <alignment horizontal="center" vertical="center" wrapText="1"/>
    </xf>
    <xf numFmtId="14" fontId="10" fillId="5" borderId="3" xfId="0" applyNumberFormat="1" applyFont="1" applyFill="1" applyBorder="1" applyAlignment="1">
      <alignment horizontal="center" vertical="center" wrapText="1"/>
    </xf>
    <xf numFmtId="3" fontId="20" fillId="7" borderId="3" xfId="0" applyNumberFormat="1" applyFont="1" applyFill="1" applyBorder="1" applyAlignment="1">
      <alignment horizontal="right" vertical="center" wrapText="1"/>
    </xf>
    <xf numFmtId="3" fontId="27" fillId="7" borderId="3" xfId="0" applyNumberFormat="1" applyFont="1" applyFill="1" applyBorder="1" applyAlignment="1">
      <alignment horizontal="right" vertical="center" wrapText="1"/>
    </xf>
    <xf numFmtId="3" fontId="20" fillId="7" borderId="2" xfId="0" applyNumberFormat="1" applyFont="1" applyFill="1" applyBorder="1" applyAlignment="1">
      <alignment horizontal="right" vertical="center" wrapText="1"/>
    </xf>
    <xf numFmtId="1" fontId="20" fillId="7" borderId="3" xfId="0" applyNumberFormat="1" applyFont="1" applyFill="1" applyBorder="1" applyAlignment="1">
      <alignment horizontal="center" vertical="center" wrapText="1"/>
    </xf>
    <xf numFmtId="14" fontId="27" fillId="7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10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14" fontId="10" fillId="10" borderId="1" xfId="0" applyNumberFormat="1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14" fontId="9" fillId="9" borderId="12" xfId="0" applyNumberFormat="1" applyFont="1" applyFill="1" applyBorder="1" applyAlignment="1">
      <alignment horizontal="center" vertical="center" wrapText="1"/>
    </xf>
    <xf numFmtId="14" fontId="9" fillId="4" borderId="12" xfId="0" applyNumberFormat="1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0</xdr:row>
      <xdr:rowOff>68487</xdr:rowOff>
    </xdr:from>
    <xdr:to>
      <xdr:col>1</xdr:col>
      <xdr:colOff>535112</xdr:colOff>
      <xdr:row>0</xdr:row>
      <xdr:rowOff>594360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1" y="68487"/>
          <a:ext cx="527491" cy="525873"/>
        </a:xfrm>
        <a:prstGeom prst="rect">
          <a:avLst/>
        </a:prstGeom>
      </xdr:spPr>
    </xdr:pic>
    <xdr:clientData/>
  </xdr:twoCellAnchor>
  <xdr:oneCellAnchor>
    <xdr:from>
      <xdr:col>8</xdr:col>
      <xdr:colOff>438150</xdr:colOff>
      <xdr:row>3</xdr:row>
      <xdr:rowOff>200025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56322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7"/>
  <sheetViews>
    <sheetView showGridLines="0" tabSelected="1" topLeftCell="A70" zoomScale="85" zoomScaleNormal="85" zoomScaleSheetLayoutView="25" workbookViewId="0">
      <selection activeCell="O79" sqref="O79"/>
    </sheetView>
  </sheetViews>
  <sheetFormatPr baseColWidth="10" defaultRowHeight="15.75" x14ac:dyDescent="0.25"/>
  <cols>
    <col min="1" max="1" width="4.5703125" style="139" customWidth="1"/>
    <col min="2" max="2" width="21" style="140" customWidth="1"/>
    <col min="3" max="3" width="9.42578125" style="140" customWidth="1"/>
    <col min="4" max="4" width="64.85546875" style="129" customWidth="1"/>
    <col min="5" max="5" width="13" style="130" customWidth="1"/>
    <col min="6" max="6" width="13.85546875" style="130" customWidth="1"/>
    <col min="7" max="10" width="12.7109375" style="130" customWidth="1"/>
    <col min="11" max="11" width="13.5703125" style="130" customWidth="1"/>
    <col min="12" max="12" width="14" style="130" customWidth="1"/>
    <col min="13" max="13" width="14.28515625" style="130" customWidth="1"/>
    <col min="14" max="17" width="14.5703125" style="130" customWidth="1"/>
    <col min="18" max="18" width="12.42578125" style="130" customWidth="1"/>
    <col min="19" max="19" width="21.28515625" style="130" customWidth="1"/>
    <col min="20" max="20" width="9.7109375" style="130" customWidth="1"/>
    <col min="21" max="21" width="16.140625" style="130" customWidth="1"/>
    <col min="22" max="22" width="14.5703125" style="130" customWidth="1"/>
    <col min="23" max="23" width="13.140625" style="132" customWidth="1"/>
    <col min="24" max="24" width="15.42578125" style="130" customWidth="1"/>
    <col min="25" max="25" width="14.5703125" style="130" customWidth="1"/>
    <col min="26" max="26" width="16.7109375" style="130" customWidth="1"/>
    <col min="27" max="28" width="14.5703125" style="130" customWidth="1"/>
    <col min="29" max="29" width="33.85546875" style="130" customWidth="1"/>
    <col min="30" max="30" width="43.28515625" style="130" customWidth="1"/>
    <col min="31" max="32" width="13.42578125" style="130" customWidth="1"/>
    <col min="33" max="33" width="14.28515625" style="130" customWidth="1"/>
    <col min="34" max="16384" width="11.42578125" style="23"/>
  </cols>
  <sheetData>
    <row r="1" spans="1:33" s="2" customFormat="1" ht="47.25" customHeight="1" thickBot="1" x14ac:dyDescent="0.3">
      <c r="A1" s="408" t="s">
        <v>264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</row>
    <row r="2" spans="1:33" s="2" customFormat="1" ht="36.75" customHeight="1" thickBot="1" x14ac:dyDescent="0.3">
      <c r="A2" s="402"/>
      <c r="B2" s="404" t="s">
        <v>0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</row>
    <row r="3" spans="1:33" s="2" customFormat="1" ht="21.75" customHeight="1" thickBot="1" x14ac:dyDescent="0.3">
      <c r="A3" s="405" t="s">
        <v>1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7"/>
    </row>
    <row r="4" spans="1:33" s="2" customFormat="1" ht="90.75" thickBot="1" x14ac:dyDescent="0.3">
      <c r="A4" s="3" t="s">
        <v>2</v>
      </c>
      <c r="B4" s="1" t="s">
        <v>3</v>
      </c>
      <c r="C4" s="4" t="s">
        <v>4</v>
      </c>
      <c r="D4" s="5" t="s">
        <v>5</v>
      </c>
      <c r="E4" s="6" t="s">
        <v>6</v>
      </c>
      <c r="F4" s="7" t="s">
        <v>7</v>
      </c>
      <c r="G4" s="8" t="s">
        <v>8</v>
      </c>
      <c r="H4" s="8" t="s">
        <v>9</v>
      </c>
      <c r="I4" s="7" t="s">
        <v>10</v>
      </c>
      <c r="J4" s="6" t="s">
        <v>165</v>
      </c>
      <c r="K4" s="6" t="s">
        <v>11</v>
      </c>
      <c r="L4" s="6" t="s">
        <v>12</v>
      </c>
      <c r="M4" s="6" t="s">
        <v>13</v>
      </c>
      <c r="N4" s="387" t="s">
        <v>14</v>
      </c>
      <c r="O4" s="7" t="s">
        <v>263</v>
      </c>
      <c r="P4" s="6" t="s">
        <v>15</v>
      </c>
      <c r="Q4" s="6" t="s">
        <v>154</v>
      </c>
      <c r="R4" s="7" t="s">
        <v>16</v>
      </c>
      <c r="S4" s="7" t="s">
        <v>17</v>
      </c>
      <c r="T4" s="7" t="s">
        <v>18</v>
      </c>
      <c r="U4" s="6" t="s">
        <v>19</v>
      </c>
      <c r="V4" s="6" t="s">
        <v>12</v>
      </c>
      <c r="W4" s="9" t="s">
        <v>20</v>
      </c>
      <c r="X4" s="10" t="s">
        <v>21</v>
      </c>
      <c r="Y4" s="10" t="s">
        <v>22</v>
      </c>
      <c r="Z4" s="10" t="s">
        <v>227</v>
      </c>
      <c r="AA4" s="10" t="s">
        <v>23</v>
      </c>
      <c r="AB4" s="10" t="s">
        <v>24</v>
      </c>
      <c r="AC4" s="7" t="s">
        <v>25</v>
      </c>
      <c r="AD4" s="7" t="s">
        <v>26</v>
      </c>
      <c r="AE4" s="7" t="s">
        <v>170</v>
      </c>
      <c r="AF4" s="7" t="s">
        <v>171</v>
      </c>
      <c r="AG4" s="7" t="s">
        <v>27</v>
      </c>
    </row>
    <row r="5" spans="1:33" ht="360.75" thickBot="1" x14ac:dyDescent="0.3">
      <c r="A5" s="248">
        <v>1</v>
      </c>
      <c r="B5" s="11">
        <v>30000045011981</v>
      </c>
      <c r="C5" s="12">
        <v>3</v>
      </c>
      <c r="D5" s="13" t="s">
        <v>28</v>
      </c>
      <c r="E5" s="14" t="s">
        <v>29</v>
      </c>
      <c r="F5" s="199">
        <v>22000</v>
      </c>
      <c r="G5" s="200">
        <v>15000</v>
      </c>
      <c r="H5" s="200">
        <v>7000</v>
      </c>
      <c r="I5" s="199">
        <v>350</v>
      </c>
      <c r="J5" s="207">
        <v>2017</v>
      </c>
      <c r="K5" s="188">
        <v>42822</v>
      </c>
      <c r="L5" s="188">
        <v>43049</v>
      </c>
      <c r="M5" s="188">
        <v>43165</v>
      </c>
      <c r="N5" s="388">
        <v>43465</v>
      </c>
      <c r="O5" s="16"/>
      <c r="P5" s="15" t="s">
        <v>30</v>
      </c>
      <c r="Q5" s="15">
        <v>43465</v>
      </c>
      <c r="R5" s="17" t="s">
        <v>31</v>
      </c>
      <c r="S5" s="17" t="s">
        <v>222</v>
      </c>
      <c r="T5" s="17" t="s">
        <v>29</v>
      </c>
      <c r="U5" s="15">
        <v>43620</v>
      </c>
      <c r="V5" s="15"/>
      <c r="W5" s="18" t="s">
        <v>29</v>
      </c>
      <c r="X5" s="19" t="s">
        <v>193</v>
      </c>
      <c r="Y5" s="20" t="s">
        <v>194</v>
      </c>
      <c r="Z5" s="15" t="s">
        <v>192</v>
      </c>
      <c r="AA5" s="16"/>
      <c r="AB5" s="16">
        <v>45307</v>
      </c>
      <c r="AC5" s="22" t="s">
        <v>181</v>
      </c>
      <c r="AD5" s="22"/>
      <c r="AE5" s="17"/>
      <c r="AF5" s="17"/>
      <c r="AG5" s="22"/>
    </row>
    <row r="6" spans="1:33" s="31" customFormat="1" ht="45.75" thickBot="1" x14ac:dyDescent="0.3">
      <c r="A6" s="248">
        <v>2</v>
      </c>
      <c r="B6" s="24">
        <v>30001955011994</v>
      </c>
      <c r="C6" s="183">
        <v>0</v>
      </c>
      <c r="D6" s="26" t="s">
        <v>33</v>
      </c>
      <c r="E6" s="27" t="s">
        <v>258</v>
      </c>
      <c r="F6" s="57">
        <v>60</v>
      </c>
      <c r="G6" s="57" t="s">
        <v>34</v>
      </c>
      <c r="H6" s="57" t="s">
        <v>34</v>
      </c>
      <c r="I6" s="57">
        <v>8</v>
      </c>
      <c r="J6" s="57"/>
      <c r="K6" s="228"/>
      <c r="L6" s="228"/>
      <c r="M6" s="228">
        <v>34597</v>
      </c>
      <c r="N6" s="389">
        <v>34699</v>
      </c>
      <c r="O6" s="29"/>
      <c r="P6" s="228" t="s">
        <v>35</v>
      </c>
      <c r="Q6" s="228" t="s">
        <v>36</v>
      </c>
      <c r="R6" s="30" t="s">
        <v>31</v>
      </c>
      <c r="S6" s="30" t="s">
        <v>37</v>
      </c>
      <c r="T6" s="30" t="s">
        <v>178</v>
      </c>
      <c r="U6" s="228" t="s">
        <v>34</v>
      </c>
      <c r="V6" s="228" t="s">
        <v>34</v>
      </c>
      <c r="W6" s="231" t="s">
        <v>38</v>
      </c>
      <c r="X6" s="228" t="s">
        <v>34</v>
      </c>
      <c r="Y6" s="228" t="s">
        <v>34</v>
      </c>
      <c r="Z6" s="228" t="s">
        <v>34</v>
      </c>
      <c r="AA6" s="228" t="s">
        <v>34</v>
      </c>
      <c r="AB6" s="228" t="s">
        <v>34</v>
      </c>
      <c r="AC6" s="231" t="s">
        <v>39</v>
      </c>
      <c r="AD6" s="231" t="s">
        <v>34</v>
      </c>
      <c r="AE6" s="232"/>
      <c r="AF6" s="232"/>
      <c r="AG6" s="231"/>
    </row>
    <row r="7" spans="1:33" s="41" customFormat="1" ht="30.75" thickBot="1" x14ac:dyDescent="0.3">
      <c r="A7" s="248">
        <v>3</v>
      </c>
      <c r="B7" s="32">
        <v>30000945011981</v>
      </c>
      <c r="C7" s="25">
        <v>1</v>
      </c>
      <c r="D7" s="33" t="s">
        <v>40</v>
      </c>
      <c r="E7" s="34" t="s">
        <v>29</v>
      </c>
      <c r="F7" s="35" t="s">
        <v>34</v>
      </c>
      <c r="G7" s="36" t="s">
        <v>34</v>
      </c>
      <c r="H7" s="36" t="s">
        <v>34</v>
      </c>
      <c r="I7" s="35" t="s">
        <v>34</v>
      </c>
      <c r="J7" s="35"/>
      <c r="K7" s="37"/>
      <c r="L7" s="37"/>
      <c r="M7" s="222">
        <v>34200</v>
      </c>
      <c r="N7" s="390">
        <v>34334</v>
      </c>
      <c r="O7" s="38"/>
      <c r="P7" s="38" t="s">
        <v>35</v>
      </c>
      <c r="Q7" s="38" t="s">
        <v>36</v>
      </c>
      <c r="R7" s="39" t="s">
        <v>31</v>
      </c>
      <c r="S7" s="39" t="s">
        <v>37</v>
      </c>
      <c r="T7" s="39" t="s">
        <v>38</v>
      </c>
      <c r="U7" s="37" t="s">
        <v>34</v>
      </c>
      <c r="V7" s="37" t="s">
        <v>34</v>
      </c>
      <c r="W7" s="40" t="s">
        <v>38</v>
      </c>
      <c r="X7" s="37" t="s">
        <v>34</v>
      </c>
      <c r="Y7" s="37" t="s">
        <v>34</v>
      </c>
      <c r="Z7" s="37" t="s">
        <v>34</v>
      </c>
      <c r="AA7" s="37" t="s">
        <v>34</v>
      </c>
      <c r="AB7" s="37" t="s">
        <v>34</v>
      </c>
      <c r="AC7" s="40" t="s">
        <v>39</v>
      </c>
      <c r="AD7" s="40" t="s">
        <v>34</v>
      </c>
      <c r="AE7" s="40"/>
      <c r="AF7" s="40"/>
      <c r="AG7" s="40"/>
    </row>
    <row r="8" spans="1:33" s="41" customFormat="1" ht="30.75" thickBot="1" x14ac:dyDescent="0.3">
      <c r="A8" s="248">
        <v>4</v>
      </c>
      <c r="B8" s="349">
        <v>30002485011999</v>
      </c>
      <c r="C8" s="351">
        <v>1</v>
      </c>
      <c r="D8" s="311" t="s">
        <v>41</v>
      </c>
      <c r="E8" s="34" t="s">
        <v>29</v>
      </c>
      <c r="F8" s="35">
        <v>23</v>
      </c>
      <c r="G8" s="36" t="s">
        <v>34</v>
      </c>
      <c r="H8" s="36" t="s">
        <v>34</v>
      </c>
      <c r="I8" s="35">
        <v>1</v>
      </c>
      <c r="J8" s="35"/>
      <c r="K8" s="37"/>
      <c r="L8" s="37"/>
      <c r="M8" s="222">
        <v>38355</v>
      </c>
      <c r="N8" s="390">
        <v>39447</v>
      </c>
      <c r="O8" s="38"/>
      <c r="P8" s="38" t="s">
        <v>35</v>
      </c>
      <c r="Q8" s="38" t="s">
        <v>36</v>
      </c>
      <c r="R8" s="39" t="s">
        <v>31</v>
      </c>
      <c r="S8" s="39" t="s">
        <v>37</v>
      </c>
      <c r="T8" s="39" t="s">
        <v>38</v>
      </c>
      <c r="U8" s="37" t="s">
        <v>34</v>
      </c>
      <c r="V8" s="37" t="s">
        <v>34</v>
      </c>
      <c r="W8" s="40" t="s">
        <v>38</v>
      </c>
      <c r="X8" s="37" t="s">
        <v>34</v>
      </c>
      <c r="Y8" s="37" t="s">
        <v>34</v>
      </c>
      <c r="Z8" s="37" t="s">
        <v>34</v>
      </c>
      <c r="AA8" s="37" t="s">
        <v>34</v>
      </c>
      <c r="AB8" s="37" t="s">
        <v>34</v>
      </c>
      <c r="AC8" s="40" t="s">
        <v>42</v>
      </c>
      <c r="AD8" s="40" t="s">
        <v>34</v>
      </c>
      <c r="AE8" s="40"/>
      <c r="AF8" s="40"/>
      <c r="AG8" s="40"/>
    </row>
    <row r="9" spans="1:33" ht="30.75" thickBot="1" x14ac:dyDescent="0.3">
      <c r="A9" s="248">
        <v>5</v>
      </c>
      <c r="B9" s="11">
        <v>30002505012000</v>
      </c>
      <c r="C9" s="12">
        <v>3</v>
      </c>
      <c r="D9" s="13" t="s">
        <v>43</v>
      </c>
      <c r="E9" s="14" t="s">
        <v>29</v>
      </c>
      <c r="F9" s="199">
        <v>205</v>
      </c>
      <c r="G9" s="200">
        <v>140</v>
      </c>
      <c r="H9" s="200">
        <v>65</v>
      </c>
      <c r="I9" s="199">
        <v>22</v>
      </c>
      <c r="J9" s="207">
        <v>2019</v>
      </c>
      <c r="K9" s="188">
        <v>43201</v>
      </c>
      <c r="L9" s="188">
        <v>43483</v>
      </c>
      <c r="M9" s="189">
        <v>43648</v>
      </c>
      <c r="N9" s="388">
        <v>44196</v>
      </c>
      <c r="O9" s="16"/>
      <c r="P9" s="15" t="s">
        <v>30</v>
      </c>
      <c r="Q9" s="15">
        <v>44165</v>
      </c>
      <c r="R9" s="17" t="s">
        <v>31</v>
      </c>
      <c r="S9" s="17" t="s">
        <v>222</v>
      </c>
      <c r="T9" s="17" t="s">
        <v>29</v>
      </c>
      <c r="U9" s="15" t="s">
        <v>34</v>
      </c>
      <c r="V9" s="15"/>
      <c r="W9" s="42" t="s">
        <v>29</v>
      </c>
      <c r="X9" s="43" t="s">
        <v>45</v>
      </c>
      <c r="Y9" s="43" t="s">
        <v>34</v>
      </c>
      <c r="Z9" s="87" t="s">
        <v>223</v>
      </c>
      <c r="AA9" s="43"/>
      <c r="AB9" s="44">
        <v>45316</v>
      </c>
      <c r="AC9" s="22" t="s">
        <v>32</v>
      </c>
      <c r="AD9" s="17"/>
      <c r="AE9" s="17"/>
      <c r="AF9" s="17"/>
      <c r="AG9" s="17"/>
    </row>
    <row r="10" spans="1:33" ht="30.75" thickBot="1" x14ac:dyDescent="0.3">
      <c r="A10" s="248">
        <v>6</v>
      </c>
      <c r="B10" s="88">
        <v>30000115011981</v>
      </c>
      <c r="C10" s="89">
        <v>4</v>
      </c>
      <c r="D10" s="90" t="s">
        <v>46</v>
      </c>
      <c r="E10" s="91" t="s">
        <v>29</v>
      </c>
      <c r="F10" s="265">
        <v>450</v>
      </c>
      <c r="G10" s="266">
        <v>405</v>
      </c>
      <c r="H10" s="287">
        <v>45</v>
      </c>
      <c r="I10" s="267">
        <v>35</v>
      </c>
      <c r="J10" s="268">
        <v>2023</v>
      </c>
      <c r="K10" s="278">
        <v>44971</v>
      </c>
      <c r="L10" s="278">
        <v>44980</v>
      </c>
      <c r="M10" s="278">
        <v>45125</v>
      </c>
      <c r="N10" s="279">
        <v>45291</v>
      </c>
      <c r="O10" s="93"/>
      <c r="P10" s="92" t="s">
        <v>47</v>
      </c>
      <c r="Q10" s="92" t="s">
        <v>34</v>
      </c>
      <c r="R10" s="94" t="s">
        <v>31</v>
      </c>
      <c r="S10" s="94" t="s">
        <v>222</v>
      </c>
      <c r="T10" s="94" t="s">
        <v>29</v>
      </c>
      <c r="U10" s="92" t="s">
        <v>34</v>
      </c>
      <c r="V10" s="92" t="s">
        <v>34</v>
      </c>
      <c r="W10" s="269" t="s">
        <v>29</v>
      </c>
      <c r="X10" s="106" t="s">
        <v>49</v>
      </c>
      <c r="Y10" s="106" t="s">
        <v>34</v>
      </c>
      <c r="Z10" s="285" t="s">
        <v>224</v>
      </c>
      <c r="AA10" s="106"/>
      <c r="AB10" s="292">
        <v>45352</v>
      </c>
      <c r="AC10" s="94" t="s">
        <v>166</v>
      </c>
      <c r="AD10" s="94"/>
      <c r="AE10" s="94"/>
      <c r="AF10" s="94"/>
      <c r="AG10" s="94" t="s">
        <v>59</v>
      </c>
    </row>
    <row r="11" spans="1:33" s="56" customFormat="1" ht="60.75" thickBot="1" x14ac:dyDescent="0.3">
      <c r="A11" s="248">
        <v>7</v>
      </c>
      <c r="B11" s="286">
        <v>30000955011981</v>
      </c>
      <c r="C11" s="95">
        <v>5</v>
      </c>
      <c r="D11" s="96" t="s">
        <v>50</v>
      </c>
      <c r="E11" s="97" t="s">
        <v>29</v>
      </c>
      <c r="F11" s="297">
        <v>3000</v>
      </c>
      <c r="G11" s="298">
        <v>1500</v>
      </c>
      <c r="H11" s="298">
        <v>1500</v>
      </c>
      <c r="I11" s="297">
        <v>148</v>
      </c>
      <c r="J11" s="299">
        <v>2023</v>
      </c>
      <c r="K11" s="300">
        <v>44545</v>
      </c>
      <c r="L11" s="300">
        <v>44545</v>
      </c>
      <c r="M11" s="300">
        <v>44730</v>
      </c>
      <c r="N11" s="391">
        <v>45291</v>
      </c>
      <c r="O11" s="114"/>
      <c r="P11" s="98" t="s">
        <v>35</v>
      </c>
      <c r="Q11" s="113" t="s">
        <v>34</v>
      </c>
      <c r="R11" s="99" t="s">
        <v>31</v>
      </c>
      <c r="S11" s="99" t="s">
        <v>222</v>
      </c>
      <c r="T11" s="99" t="s">
        <v>29</v>
      </c>
      <c r="U11" s="98">
        <v>45176</v>
      </c>
      <c r="V11" s="98">
        <v>45307</v>
      </c>
      <c r="W11" s="301" t="s">
        <v>29</v>
      </c>
      <c r="X11" s="98" t="s">
        <v>34</v>
      </c>
      <c r="Y11" s="98" t="s">
        <v>34</v>
      </c>
      <c r="Z11" s="113" t="s">
        <v>225</v>
      </c>
      <c r="AA11" s="115" t="s">
        <v>254</v>
      </c>
      <c r="AB11" s="114">
        <v>45352</v>
      </c>
      <c r="AC11" s="100" t="s">
        <v>255</v>
      </c>
      <c r="AD11" s="102" t="s">
        <v>268</v>
      </c>
      <c r="AE11" s="99">
        <f>V11-U11</f>
        <v>131</v>
      </c>
      <c r="AF11" s="99"/>
      <c r="AG11" s="99"/>
    </row>
    <row r="12" spans="1:33" s="60" customFormat="1" ht="75.75" thickBot="1" x14ac:dyDescent="0.3">
      <c r="A12" s="248">
        <v>8</v>
      </c>
      <c r="B12" s="24">
        <v>30000195011981</v>
      </c>
      <c r="C12" s="183">
        <v>0</v>
      </c>
      <c r="D12" s="26" t="s">
        <v>51</v>
      </c>
      <c r="E12" s="27" t="s">
        <v>176</v>
      </c>
      <c r="F12" s="57">
        <v>500</v>
      </c>
      <c r="G12" s="57" t="s">
        <v>34</v>
      </c>
      <c r="H12" s="57" t="s">
        <v>34</v>
      </c>
      <c r="I12" s="57">
        <v>35</v>
      </c>
      <c r="J12" s="230">
        <v>2017</v>
      </c>
      <c r="K12" s="228"/>
      <c r="L12" s="228"/>
      <c r="M12" s="229">
        <v>42957</v>
      </c>
      <c r="N12" s="389">
        <v>43100</v>
      </c>
      <c r="O12" s="29"/>
      <c r="P12" s="228" t="s">
        <v>30</v>
      </c>
      <c r="Q12" s="228">
        <v>43100</v>
      </c>
      <c r="R12" s="30" t="s">
        <v>52</v>
      </c>
      <c r="S12" s="30" t="s">
        <v>53</v>
      </c>
      <c r="T12" s="30" t="s">
        <v>179</v>
      </c>
      <c r="U12" s="228" t="s">
        <v>34</v>
      </c>
      <c r="V12" s="228">
        <v>44516</v>
      </c>
      <c r="W12" s="231" t="s">
        <v>29</v>
      </c>
      <c r="X12" s="59" t="s">
        <v>55</v>
      </c>
      <c r="Y12" s="59" t="s">
        <v>34</v>
      </c>
      <c r="Z12" s="59" t="s">
        <v>34</v>
      </c>
      <c r="AA12" s="59" t="s">
        <v>34</v>
      </c>
      <c r="AB12" s="59">
        <v>44334</v>
      </c>
      <c r="AC12" s="231" t="s">
        <v>169</v>
      </c>
      <c r="AD12" s="231" t="s">
        <v>34</v>
      </c>
      <c r="AE12" s="232"/>
      <c r="AF12" s="232"/>
      <c r="AG12" s="231"/>
    </row>
    <row r="13" spans="1:33" ht="45.75" thickBot="1" x14ac:dyDescent="0.3">
      <c r="A13" s="248">
        <v>9</v>
      </c>
      <c r="B13" s="302">
        <v>30000260012009</v>
      </c>
      <c r="C13" s="25">
        <v>1</v>
      </c>
      <c r="D13" s="61" t="s">
        <v>56</v>
      </c>
      <c r="E13" s="305" t="s">
        <v>29</v>
      </c>
      <c r="F13" s="35">
        <v>1500</v>
      </c>
      <c r="G13" s="36" t="s">
        <v>34</v>
      </c>
      <c r="H13" s="36" t="s">
        <v>34</v>
      </c>
      <c r="I13" s="35">
        <v>250</v>
      </c>
      <c r="J13" s="362"/>
      <c r="K13" s="37"/>
      <c r="L13" s="37"/>
      <c r="M13" s="234">
        <v>39797</v>
      </c>
      <c r="N13" s="390">
        <v>40908</v>
      </c>
      <c r="O13" s="38"/>
      <c r="P13" s="38" t="s">
        <v>34</v>
      </c>
      <c r="Q13" s="38" t="s">
        <v>34</v>
      </c>
      <c r="R13" s="40" t="s">
        <v>31</v>
      </c>
      <c r="S13" s="40" t="s">
        <v>57</v>
      </c>
      <c r="T13" s="39" t="s">
        <v>38</v>
      </c>
      <c r="U13" s="37" t="s">
        <v>34</v>
      </c>
      <c r="V13" s="37" t="s">
        <v>34</v>
      </c>
      <c r="W13" s="303" t="s">
        <v>29</v>
      </c>
      <c r="X13" s="37" t="s">
        <v>34</v>
      </c>
      <c r="Y13" s="37" t="s">
        <v>34</v>
      </c>
      <c r="Z13" s="381" t="s">
        <v>251</v>
      </c>
      <c r="AA13" s="37" t="s">
        <v>34</v>
      </c>
      <c r="AB13" s="38">
        <v>45352</v>
      </c>
      <c r="AC13" s="40" t="s">
        <v>166</v>
      </c>
      <c r="AD13" s="40" t="s">
        <v>34</v>
      </c>
      <c r="AE13" s="40"/>
      <c r="AF13" s="40"/>
      <c r="AG13" s="40"/>
    </row>
    <row r="14" spans="1:33" s="74" customFormat="1" ht="16.5" thickBot="1" x14ac:dyDescent="0.3">
      <c r="A14" s="248">
        <v>10</v>
      </c>
      <c r="B14" s="62">
        <v>30000075011982</v>
      </c>
      <c r="C14" s="63">
        <v>7</v>
      </c>
      <c r="D14" s="64" t="s">
        <v>58</v>
      </c>
      <c r="E14" s="65" t="s">
        <v>29</v>
      </c>
      <c r="F14" s="66">
        <v>1000</v>
      </c>
      <c r="G14" s="67">
        <v>215</v>
      </c>
      <c r="H14" s="67">
        <v>635</v>
      </c>
      <c r="I14" s="66">
        <v>10</v>
      </c>
      <c r="J14" s="209">
        <v>2023</v>
      </c>
      <c r="K14" s="68">
        <v>44645</v>
      </c>
      <c r="L14" s="68">
        <v>44958</v>
      </c>
      <c r="M14" s="68">
        <v>45064</v>
      </c>
      <c r="N14" s="392">
        <v>46022</v>
      </c>
      <c r="O14" s="68"/>
      <c r="P14" s="69" t="s">
        <v>30</v>
      </c>
      <c r="Q14" s="69">
        <v>45931</v>
      </c>
      <c r="R14" s="70" t="s">
        <v>31</v>
      </c>
      <c r="S14" s="70" t="s">
        <v>88</v>
      </c>
      <c r="T14" s="70" t="s">
        <v>29</v>
      </c>
      <c r="U14" s="243"/>
      <c r="V14" s="69"/>
      <c r="W14" s="71"/>
      <c r="X14" s="72"/>
      <c r="Y14" s="72"/>
      <c r="Z14" s="68"/>
      <c r="AA14" s="72"/>
      <c r="AB14" s="72"/>
      <c r="AC14" s="73"/>
      <c r="AD14" s="70"/>
      <c r="AE14" s="70"/>
      <c r="AF14" s="70"/>
      <c r="AG14" s="70" t="s">
        <v>59</v>
      </c>
    </row>
    <row r="15" spans="1:33" ht="409.6" thickBot="1" x14ac:dyDescent="0.3">
      <c r="A15" s="248">
        <v>11</v>
      </c>
      <c r="B15" s="286">
        <v>30000285011981</v>
      </c>
      <c r="C15" s="95">
        <v>5</v>
      </c>
      <c r="D15" s="96" t="s">
        <v>60</v>
      </c>
      <c r="E15" s="97" t="s">
        <v>29</v>
      </c>
      <c r="F15" s="205">
        <v>36500</v>
      </c>
      <c r="G15" s="206">
        <v>18250</v>
      </c>
      <c r="H15" s="206">
        <v>18250</v>
      </c>
      <c r="I15" s="205">
        <v>6000</v>
      </c>
      <c r="J15" s="211">
        <v>2012</v>
      </c>
      <c r="K15" s="113">
        <v>42864</v>
      </c>
      <c r="L15" s="113">
        <v>45320</v>
      </c>
      <c r="M15" s="177"/>
      <c r="N15" s="393">
        <v>45657</v>
      </c>
      <c r="O15" s="113"/>
      <c r="P15" s="114" t="s">
        <v>35</v>
      </c>
      <c r="Q15" s="114" t="s">
        <v>34</v>
      </c>
      <c r="R15" s="99" t="s">
        <v>31</v>
      </c>
      <c r="S15" s="99" t="s">
        <v>222</v>
      </c>
      <c r="T15" s="99" t="s">
        <v>29</v>
      </c>
      <c r="U15" s="113">
        <v>42864</v>
      </c>
      <c r="V15" s="113">
        <v>45320</v>
      </c>
      <c r="W15" s="100" t="s">
        <v>29</v>
      </c>
      <c r="X15" s="115" t="s">
        <v>219</v>
      </c>
      <c r="Y15" s="379" t="s">
        <v>229</v>
      </c>
      <c r="Z15" s="113" t="s">
        <v>221</v>
      </c>
      <c r="AA15" s="379" t="s">
        <v>239</v>
      </c>
      <c r="AB15" s="114">
        <v>45349</v>
      </c>
      <c r="AC15" s="100" t="s">
        <v>240</v>
      </c>
      <c r="AD15" s="102" t="s">
        <v>244</v>
      </c>
      <c r="AE15" s="99"/>
      <c r="AF15" s="99"/>
      <c r="AG15" s="125"/>
    </row>
    <row r="16" spans="1:33" ht="120.75" thickBot="1" x14ac:dyDescent="0.3">
      <c r="A16" s="248">
        <v>12</v>
      </c>
      <c r="B16" s="75">
        <v>30000305011981</v>
      </c>
      <c r="C16" s="76">
        <v>2</v>
      </c>
      <c r="D16" s="77" t="s">
        <v>61</v>
      </c>
      <c r="E16" s="78" t="s">
        <v>29</v>
      </c>
      <c r="F16" s="201">
        <v>1500</v>
      </c>
      <c r="G16" s="202">
        <v>700</v>
      </c>
      <c r="H16" s="202">
        <v>800</v>
      </c>
      <c r="I16" s="201">
        <v>150</v>
      </c>
      <c r="J16" s="363">
        <v>2015</v>
      </c>
      <c r="K16" s="365">
        <v>41830</v>
      </c>
      <c r="L16" s="365">
        <v>42044</v>
      </c>
      <c r="M16" s="365">
        <v>42296</v>
      </c>
      <c r="N16" s="296">
        <v>43100</v>
      </c>
      <c r="O16" s="80"/>
      <c r="P16" s="367" t="s">
        <v>30</v>
      </c>
      <c r="Q16" s="367">
        <v>43100</v>
      </c>
      <c r="R16" s="81" t="s">
        <v>31</v>
      </c>
      <c r="S16" s="81" t="s">
        <v>222</v>
      </c>
      <c r="T16" s="81" t="s">
        <v>29</v>
      </c>
      <c r="U16" s="367">
        <v>44860</v>
      </c>
      <c r="V16" s="367"/>
      <c r="W16" s="82" t="s">
        <v>29</v>
      </c>
      <c r="X16" s="252" t="s">
        <v>195</v>
      </c>
      <c r="Y16" s="253" t="s">
        <v>196</v>
      </c>
      <c r="Z16" s="253" t="s">
        <v>197</v>
      </c>
      <c r="AA16" s="253"/>
      <c r="AB16" s="251">
        <v>45348</v>
      </c>
      <c r="AC16" s="86" t="s">
        <v>181</v>
      </c>
      <c r="AD16" s="86"/>
      <c r="AE16" s="81"/>
      <c r="AF16" s="81"/>
      <c r="AG16" s="86"/>
    </row>
    <row r="17" spans="1:33" ht="30.75" thickBot="1" x14ac:dyDescent="0.3">
      <c r="A17" s="248">
        <v>13</v>
      </c>
      <c r="B17" s="11">
        <v>30000345011981</v>
      </c>
      <c r="C17" s="12">
        <v>3</v>
      </c>
      <c r="D17" s="13" t="s">
        <v>62</v>
      </c>
      <c r="E17" s="14" t="s">
        <v>29</v>
      </c>
      <c r="F17" s="199">
        <v>32594</v>
      </c>
      <c r="G17" s="200">
        <v>29694</v>
      </c>
      <c r="H17" s="200">
        <v>2900</v>
      </c>
      <c r="I17" s="199">
        <v>2000</v>
      </c>
      <c r="J17" s="207">
        <v>2018</v>
      </c>
      <c r="K17" s="188">
        <v>43053</v>
      </c>
      <c r="L17" s="188">
        <v>43081</v>
      </c>
      <c r="M17" s="188">
        <v>43169</v>
      </c>
      <c r="N17" s="388" t="s">
        <v>63</v>
      </c>
      <c r="O17" s="16"/>
      <c r="P17" s="16" t="s">
        <v>35</v>
      </c>
      <c r="Q17" s="16" t="s">
        <v>34</v>
      </c>
      <c r="R17" s="17" t="s">
        <v>31</v>
      </c>
      <c r="S17" s="17" t="s">
        <v>57</v>
      </c>
      <c r="T17" s="17" t="s">
        <v>29</v>
      </c>
      <c r="U17" s="15" t="s">
        <v>34</v>
      </c>
      <c r="V17" s="15"/>
      <c r="W17" s="17" t="s">
        <v>38</v>
      </c>
      <c r="X17" s="15" t="s">
        <v>34</v>
      </c>
      <c r="Y17" s="15" t="s">
        <v>34</v>
      </c>
      <c r="Z17" s="15" t="s">
        <v>34</v>
      </c>
      <c r="AA17" s="15" t="s">
        <v>34</v>
      </c>
      <c r="AB17" s="15" t="s">
        <v>34</v>
      </c>
      <c r="AC17" s="17" t="s">
        <v>166</v>
      </c>
      <c r="AD17" s="17"/>
      <c r="AE17" s="17"/>
      <c r="AF17" s="17"/>
      <c r="AG17" s="17"/>
    </row>
    <row r="18" spans="1:33" ht="30.75" thickBot="1" x14ac:dyDescent="0.3">
      <c r="A18" s="248">
        <v>14</v>
      </c>
      <c r="B18" s="11">
        <v>30000385011981</v>
      </c>
      <c r="C18" s="12">
        <v>3</v>
      </c>
      <c r="D18" s="13" t="s">
        <v>64</v>
      </c>
      <c r="E18" s="14" t="s">
        <v>29</v>
      </c>
      <c r="F18" s="199">
        <v>514</v>
      </c>
      <c r="G18" s="200">
        <v>466</v>
      </c>
      <c r="H18" s="200">
        <v>48</v>
      </c>
      <c r="I18" s="199">
        <v>19</v>
      </c>
      <c r="J18" s="207">
        <v>2018</v>
      </c>
      <c r="K18" s="188">
        <v>43262</v>
      </c>
      <c r="L18" s="188">
        <v>43262</v>
      </c>
      <c r="M18" s="188">
        <v>43392</v>
      </c>
      <c r="N18" s="388">
        <v>44196</v>
      </c>
      <c r="O18" s="16"/>
      <c r="P18" s="16" t="s">
        <v>35</v>
      </c>
      <c r="Q18" s="16" t="s">
        <v>34</v>
      </c>
      <c r="R18" s="17" t="s">
        <v>31</v>
      </c>
      <c r="S18" s="17" t="s">
        <v>57</v>
      </c>
      <c r="T18" s="17" t="s">
        <v>29</v>
      </c>
      <c r="U18" s="15" t="s">
        <v>34</v>
      </c>
      <c r="V18" s="15"/>
      <c r="W18" s="17" t="s">
        <v>38</v>
      </c>
      <c r="X18" s="15" t="s">
        <v>34</v>
      </c>
      <c r="Y18" s="15" t="s">
        <v>34</v>
      </c>
      <c r="Z18" s="15" t="s">
        <v>34</v>
      </c>
      <c r="AA18" s="15" t="s">
        <v>34</v>
      </c>
      <c r="AB18" s="16" t="s">
        <v>34</v>
      </c>
      <c r="AC18" s="17" t="s">
        <v>166</v>
      </c>
      <c r="AD18" s="17"/>
      <c r="AE18" s="17"/>
      <c r="AF18" s="17"/>
      <c r="AG18" s="17"/>
    </row>
    <row r="19" spans="1:33" ht="30.75" thickBot="1" x14ac:dyDescent="0.3">
      <c r="A19" s="248">
        <v>15</v>
      </c>
      <c r="B19" s="62">
        <v>30000265011981</v>
      </c>
      <c r="C19" s="63">
        <v>7</v>
      </c>
      <c r="D19" s="64" t="s">
        <v>65</v>
      </c>
      <c r="E19" s="65" t="s">
        <v>29</v>
      </c>
      <c r="F19" s="66">
        <v>5000</v>
      </c>
      <c r="G19" s="67">
        <v>1500</v>
      </c>
      <c r="H19" s="67">
        <v>3500</v>
      </c>
      <c r="I19" s="66">
        <v>300</v>
      </c>
      <c r="J19" s="209">
        <v>2023</v>
      </c>
      <c r="K19" s="68">
        <v>43726</v>
      </c>
      <c r="L19" s="68">
        <v>45224</v>
      </c>
      <c r="M19" s="68">
        <v>45275</v>
      </c>
      <c r="N19" s="392">
        <v>46022</v>
      </c>
      <c r="O19" s="68"/>
      <c r="P19" s="69" t="s">
        <v>35</v>
      </c>
      <c r="Q19" s="69" t="s">
        <v>34</v>
      </c>
      <c r="R19" s="70" t="s">
        <v>31</v>
      </c>
      <c r="S19" s="70" t="s">
        <v>88</v>
      </c>
      <c r="T19" s="70" t="s">
        <v>29</v>
      </c>
      <c r="U19" s="68"/>
      <c r="V19" s="68"/>
      <c r="W19" s="73"/>
      <c r="X19" s="72"/>
      <c r="Y19" s="72"/>
      <c r="Z19" s="68"/>
      <c r="AA19" s="68"/>
      <c r="AB19" s="247"/>
      <c r="AC19" s="73"/>
      <c r="AD19" s="70"/>
      <c r="AE19" s="70"/>
      <c r="AF19" s="70"/>
      <c r="AG19" s="70" t="s">
        <v>186</v>
      </c>
    </row>
    <row r="20" spans="1:33" s="2" customFormat="1" ht="90.75" thickBot="1" x14ac:dyDescent="0.3">
      <c r="A20" s="248">
        <v>16</v>
      </c>
      <c r="B20" s="221">
        <v>30000445011982</v>
      </c>
      <c r="C20" s="95">
        <v>5</v>
      </c>
      <c r="D20" s="96" t="s">
        <v>66</v>
      </c>
      <c r="E20" s="97" t="s">
        <v>29</v>
      </c>
      <c r="F20" s="205">
        <v>475</v>
      </c>
      <c r="G20" s="206">
        <v>333</v>
      </c>
      <c r="H20" s="206">
        <v>142</v>
      </c>
      <c r="I20" s="205">
        <v>475</v>
      </c>
      <c r="J20" s="211">
        <v>2024</v>
      </c>
      <c r="K20" s="177" t="s">
        <v>34</v>
      </c>
      <c r="L20" s="177" t="s">
        <v>34</v>
      </c>
      <c r="M20" s="177">
        <v>39339</v>
      </c>
      <c r="N20" s="366">
        <v>40543</v>
      </c>
      <c r="O20" s="114"/>
      <c r="P20" s="98" t="s">
        <v>35</v>
      </c>
      <c r="Q20" s="368" t="s">
        <v>67</v>
      </c>
      <c r="R20" s="99" t="s">
        <v>31</v>
      </c>
      <c r="S20" s="99" t="s">
        <v>222</v>
      </c>
      <c r="T20" s="99" t="s">
        <v>29</v>
      </c>
      <c r="U20" s="98"/>
      <c r="V20" s="98"/>
      <c r="W20" s="100" t="s">
        <v>29</v>
      </c>
      <c r="X20" s="289" t="s">
        <v>228</v>
      </c>
      <c r="Y20" s="289" t="s">
        <v>34</v>
      </c>
      <c r="Z20" s="289" t="s">
        <v>34</v>
      </c>
      <c r="AA20" s="289" t="s">
        <v>34</v>
      </c>
      <c r="AB20" s="293">
        <v>45344</v>
      </c>
      <c r="AC20" s="101" t="s">
        <v>247</v>
      </c>
      <c r="AD20" s="102" t="s">
        <v>248</v>
      </c>
      <c r="AE20" s="99"/>
      <c r="AF20" s="99"/>
      <c r="AG20" s="125"/>
    </row>
    <row r="21" spans="1:33" s="2" customFormat="1" ht="45.75" thickBot="1" x14ac:dyDescent="0.3">
      <c r="A21" s="248">
        <v>18</v>
      </c>
      <c r="B21" s="62">
        <v>30104225012023</v>
      </c>
      <c r="C21" s="63">
        <v>7</v>
      </c>
      <c r="D21" s="64" t="s">
        <v>152</v>
      </c>
      <c r="E21" s="65" t="s">
        <v>29</v>
      </c>
      <c r="F21" s="66">
        <v>100</v>
      </c>
      <c r="G21" s="67">
        <v>30</v>
      </c>
      <c r="H21" s="67">
        <v>70</v>
      </c>
      <c r="I21" s="66">
        <v>3</v>
      </c>
      <c r="J21" s="209">
        <v>2023</v>
      </c>
      <c r="K21" s="68">
        <v>45055</v>
      </c>
      <c r="L21" s="68">
        <v>45063</v>
      </c>
      <c r="M21" s="68">
        <v>45141</v>
      </c>
      <c r="N21" s="103">
        <v>46904</v>
      </c>
      <c r="O21" s="68"/>
      <c r="P21" s="69" t="s">
        <v>35</v>
      </c>
      <c r="Q21" s="103" t="s">
        <v>34</v>
      </c>
      <c r="R21" s="70" t="s">
        <v>31</v>
      </c>
      <c r="S21" s="70" t="s">
        <v>88</v>
      </c>
      <c r="T21" s="70" t="s">
        <v>29</v>
      </c>
      <c r="U21" s="69"/>
      <c r="V21" s="69"/>
      <c r="W21" s="104"/>
      <c r="X21" s="377"/>
      <c r="Y21" s="377"/>
      <c r="Z21" s="377"/>
      <c r="AA21" s="377"/>
      <c r="AB21" s="377"/>
      <c r="AC21" s="73"/>
      <c r="AD21" s="73"/>
      <c r="AE21" s="70"/>
      <c r="AF21" s="70"/>
      <c r="AG21" s="70" t="s">
        <v>59</v>
      </c>
    </row>
    <row r="22" spans="1:33" s="2" customFormat="1" ht="45.75" thickBot="1" x14ac:dyDescent="0.3">
      <c r="A22" s="248">
        <v>17</v>
      </c>
      <c r="B22" s="62">
        <v>30104115012022</v>
      </c>
      <c r="C22" s="63">
        <v>7</v>
      </c>
      <c r="D22" s="64" t="s">
        <v>69</v>
      </c>
      <c r="E22" s="65" t="s">
        <v>29</v>
      </c>
      <c r="F22" s="66">
        <v>400</v>
      </c>
      <c r="G22" s="67">
        <v>360</v>
      </c>
      <c r="H22" s="67">
        <v>40</v>
      </c>
      <c r="I22" s="66">
        <v>3</v>
      </c>
      <c r="J22" s="209">
        <v>2022</v>
      </c>
      <c r="K22" s="68">
        <v>44154</v>
      </c>
      <c r="L22" s="68">
        <v>44648</v>
      </c>
      <c r="M22" s="68">
        <v>44730</v>
      </c>
      <c r="N22" s="103">
        <v>46556</v>
      </c>
      <c r="O22" s="68"/>
      <c r="P22" s="69" t="s">
        <v>35</v>
      </c>
      <c r="Q22" s="103" t="s">
        <v>34</v>
      </c>
      <c r="R22" s="70" t="s">
        <v>31</v>
      </c>
      <c r="S22" s="70" t="s">
        <v>88</v>
      </c>
      <c r="T22" s="70" t="s">
        <v>29</v>
      </c>
      <c r="U22" s="69"/>
      <c r="V22" s="69"/>
      <c r="W22" s="104"/>
      <c r="X22" s="377"/>
      <c r="Y22" s="377"/>
      <c r="Z22" s="377"/>
      <c r="AA22" s="377"/>
      <c r="AB22" s="377"/>
      <c r="AC22" s="73"/>
      <c r="AD22" s="73"/>
      <c r="AE22" s="70"/>
      <c r="AF22" s="70"/>
      <c r="AG22" s="70" t="s">
        <v>59</v>
      </c>
    </row>
    <row r="23" spans="1:33" ht="225.75" thickBot="1" x14ac:dyDescent="0.3">
      <c r="A23" s="248">
        <v>19</v>
      </c>
      <c r="B23" s="11">
        <v>30103955012020</v>
      </c>
      <c r="C23" s="12">
        <v>3</v>
      </c>
      <c r="D23" s="13" t="s">
        <v>70</v>
      </c>
      <c r="E23" s="353" t="s">
        <v>29</v>
      </c>
      <c r="F23" s="199">
        <v>200</v>
      </c>
      <c r="G23" s="200">
        <v>51</v>
      </c>
      <c r="H23" s="200">
        <v>149</v>
      </c>
      <c r="I23" s="199">
        <v>2</v>
      </c>
      <c r="J23" s="207">
        <v>2019</v>
      </c>
      <c r="K23" s="189">
        <v>43529</v>
      </c>
      <c r="L23" s="188">
        <v>43637</v>
      </c>
      <c r="M23" s="189">
        <v>44001</v>
      </c>
      <c r="N23" s="388">
        <v>44926</v>
      </c>
      <c r="O23" s="16"/>
      <c r="P23" s="15" t="s">
        <v>35</v>
      </c>
      <c r="Q23" s="15">
        <v>44985</v>
      </c>
      <c r="R23" s="17" t="s">
        <v>31</v>
      </c>
      <c r="S23" s="17" t="s">
        <v>222</v>
      </c>
      <c r="T23" s="17" t="s">
        <v>29</v>
      </c>
      <c r="U23" s="254">
        <v>45008</v>
      </c>
      <c r="V23" s="15"/>
      <c r="W23" s="18" t="s">
        <v>29</v>
      </c>
      <c r="X23" s="43" t="s">
        <v>198</v>
      </c>
      <c r="Y23" s="87" t="s">
        <v>180</v>
      </c>
      <c r="Z23" s="87" t="s">
        <v>199</v>
      </c>
      <c r="AA23" s="87">
        <v>45310</v>
      </c>
      <c r="AB23" s="44">
        <v>45352</v>
      </c>
      <c r="AC23" s="18" t="s">
        <v>80</v>
      </c>
      <c r="AD23" s="22"/>
      <c r="AE23" s="17"/>
      <c r="AF23" s="17"/>
      <c r="AG23" s="22"/>
    </row>
    <row r="24" spans="1:33" ht="45.75" thickBot="1" x14ac:dyDescent="0.3">
      <c r="A24" s="248">
        <v>20</v>
      </c>
      <c r="B24" s="32">
        <v>30000335011981</v>
      </c>
      <c r="C24" s="25">
        <v>1</v>
      </c>
      <c r="D24" s="33" t="s">
        <v>71</v>
      </c>
      <c r="E24" s="34" t="s">
        <v>29</v>
      </c>
      <c r="F24" s="35">
        <v>500</v>
      </c>
      <c r="G24" s="36" t="s">
        <v>34</v>
      </c>
      <c r="H24" s="36" t="s">
        <v>34</v>
      </c>
      <c r="I24" s="35">
        <v>20</v>
      </c>
      <c r="J24" s="361"/>
      <c r="K24" s="108"/>
      <c r="L24" s="108"/>
      <c r="M24" s="233">
        <v>39014</v>
      </c>
      <c r="N24" s="121">
        <v>39813</v>
      </c>
      <c r="O24" s="38"/>
      <c r="P24" s="108" t="s">
        <v>35</v>
      </c>
      <c r="Q24" s="108">
        <v>41261</v>
      </c>
      <c r="R24" s="40" t="s">
        <v>31</v>
      </c>
      <c r="S24" s="40" t="s">
        <v>226</v>
      </c>
      <c r="T24" s="39" t="s">
        <v>38</v>
      </c>
      <c r="U24" s="108" t="s">
        <v>34</v>
      </c>
      <c r="V24" s="108" t="s">
        <v>34</v>
      </c>
      <c r="W24" s="40" t="s">
        <v>29</v>
      </c>
      <c r="X24" s="109" t="s">
        <v>72</v>
      </c>
      <c r="Y24" s="109">
        <v>41466</v>
      </c>
      <c r="Z24" s="108" t="s">
        <v>34</v>
      </c>
      <c r="AA24" s="108" t="s">
        <v>34</v>
      </c>
      <c r="AB24" s="108" t="s">
        <v>34</v>
      </c>
      <c r="AC24" s="40" t="s">
        <v>39</v>
      </c>
      <c r="AD24" s="40" t="s">
        <v>34</v>
      </c>
      <c r="AE24" s="40"/>
      <c r="AF24" s="40"/>
      <c r="AG24" s="40"/>
    </row>
    <row r="25" spans="1:33" ht="30.75" thickBot="1" x14ac:dyDescent="0.3">
      <c r="A25" s="248">
        <v>21</v>
      </c>
      <c r="B25" s="88">
        <v>30000675011991</v>
      </c>
      <c r="C25" s="89">
        <v>4</v>
      </c>
      <c r="D25" s="90" t="s">
        <v>73</v>
      </c>
      <c r="E25" s="91" t="s">
        <v>29</v>
      </c>
      <c r="F25" s="276">
        <v>28000</v>
      </c>
      <c r="G25" s="277">
        <v>14000</v>
      </c>
      <c r="H25" s="277">
        <v>14000</v>
      </c>
      <c r="I25" s="357">
        <v>54</v>
      </c>
      <c r="J25" s="270">
        <v>2021</v>
      </c>
      <c r="K25" s="278">
        <v>43895</v>
      </c>
      <c r="L25" s="278">
        <v>44490</v>
      </c>
      <c r="M25" s="278">
        <v>44730</v>
      </c>
      <c r="N25" s="394">
        <v>45291</v>
      </c>
      <c r="O25" s="93"/>
      <c r="P25" s="92" t="s">
        <v>30</v>
      </c>
      <c r="Q25" s="92">
        <v>45291</v>
      </c>
      <c r="R25" s="94" t="s">
        <v>31</v>
      </c>
      <c r="S25" s="94" t="s">
        <v>222</v>
      </c>
      <c r="T25" s="94" t="s">
        <v>29</v>
      </c>
      <c r="U25" s="92" t="s">
        <v>34</v>
      </c>
      <c r="V25" s="92" t="s">
        <v>34</v>
      </c>
      <c r="W25" s="269" t="s">
        <v>29</v>
      </c>
      <c r="X25" s="123" t="s">
        <v>74</v>
      </c>
      <c r="Y25" s="123" t="s">
        <v>34</v>
      </c>
      <c r="Z25" s="124" t="s">
        <v>232</v>
      </c>
      <c r="AA25" s="123"/>
      <c r="AB25" s="93">
        <v>45352</v>
      </c>
      <c r="AC25" s="94" t="s">
        <v>166</v>
      </c>
      <c r="AD25" s="105"/>
      <c r="AE25" s="94"/>
      <c r="AF25" s="94"/>
      <c r="AG25" s="94" t="s">
        <v>59</v>
      </c>
    </row>
    <row r="26" spans="1:33" s="56" customFormat="1" ht="45.75" thickBot="1" x14ac:dyDescent="0.3">
      <c r="A26" s="248">
        <v>22</v>
      </c>
      <c r="B26" s="88">
        <v>30001555011991</v>
      </c>
      <c r="C26" s="89">
        <v>4</v>
      </c>
      <c r="D26" s="90" t="s">
        <v>75</v>
      </c>
      <c r="E26" s="91" t="s">
        <v>29</v>
      </c>
      <c r="F26" s="276">
        <v>1000</v>
      </c>
      <c r="G26" s="277">
        <v>500</v>
      </c>
      <c r="H26" s="277">
        <v>500</v>
      </c>
      <c r="I26" s="357">
        <v>100</v>
      </c>
      <c r="J26" s="270">
        <v>2021</v>
      </c>
      <c r="K26" s="278">
        <v>44041</v>
      </c>
      <c r="L26" s="278">
        <v>44407</v>
      </c>
      <c r="M26" s="278">
        <v>44586</v>
      </c>
      <c r="N26" s="394">
        <v>45291</v>
      </c>
      <c r="O26" s="93"/>
      <c r="P26" s="92" t="s">
        <v>30</v>
      </c>
      <c r="Q26" s="92">
        <v>45291</v>
      </c>
      <c r="R26" s="94" t="s">
        <v>31</v>
      </c>
      <c r="S26" s="94" t="s">
        <v>222</v>
      </c>
      <c r="T26" s="94" t="s">
        <v>29</v>
      </c>
      <c r="U26" s="92" t="s">
        <v>34</v>
      </c>
      <c r="V26" s="92" t="s">
        <v>34</v>
      </c>
      <c r="W26" s="269" t="s">
        <v>29</v>
      </c>
      <c r="X26" s="123" t="s">
        <v>200</v>
      </c>
      <c r="Y26" s="249" t="s">
        <v>76</v>
      </c>
      <c r="Z26" s="124" t="s">
        <v>233</v>
      </c>
      <c r="AA26" s="249"/>
      <c r="AB26" s="93">
        <v>45352</v>
      </c>
      <c r="AC26" s="94" t="s">
        <v>166</v>
      </c>
      <c r="AD26" s="105"/>
      <c r="AE26" s="94"/>
      <c r="AF26" s="94"/>
      <c r="AG26" s="94" t="s">
        <v>59</v>
      </c>
    </row>
    <row r="27" spans="1:33" s="74" customFormat="1" ht="30.75" thickBot="1" x14ac:dyDescent="0.3">
      <c r="A27" s="248">
        <v>23</v>
      </c>
      <c r="B27" s="53">
        <v>30104235012023</v>
      </c>
      <c r="C27" s="45">
        <v>6</v>
      </c>
      <c r="D27" s="46" t="s">
        <v>77</v>
      </c>
      <c r="E27" s="47" t="s">
        <v>29</v>
      </c>
      <c r="F27" s="54">
        <v>5000</v>
      </c>
      <c r="G27" s="55">
        <v>3000</v>
      </c>
      <c r="H27" s="55">
        <v>2000</v>
      </c>
      <c r="I27" s="110">
        <v>10</v>
      </c>
      <c r="J27" s="208">
        <v>2023</v>
      </c>
      <c r="K27" s="49">
        <v>44936</v>
      </c>
      <c r="L27" s="49">
        <v>44951</v>
      </c>
      <c r="M27" s="49">
        <v>45213</v>
      </c>
      <c r="N27" s="395">
        <v>45657</v>
      </c>
      <c r="O27" s="49"/>
      <c r="P27" s="48" t="s">
        <v>35</v>
      </c>
      <c r="Q27" s="48" t="s">
        <v>34</v>
      </c>
      <c r="R27" s="50" t="s">
        <v>31</v>
      </c>
      <c r="S27" s="50" t="s">
        <v>88</v>
      </c>
      <c r="T27" s="50" t="s">
        <v>29</v>
      </c>
      <c r="U27" s="49"/>
      <c r="V27" s="49"/>
      <c r="W27" s="52"/>
      <c r="X27" s="49"/>
      <c r="Y27" s="49"/>
      <c r="Z27" s="112"/>
      <c r="AA27" s="112"/>
      <c r="AB27" s="112"/>
      <c r="AC27" s="52"/>
      <c r="AD27" s="220"/>
      <c r="AE27" s="50"/>
      <c r="AF27" s="50"/>
      <c r="AG27" s="220" t="s">
        <v>168</v>
      </c>
    </row>
    <row r="28" spans="1:33" ht="30.75" thickBot="1" x14ac:dyDescent="0.3">
      <c r="A28" s="248">
        <v>24</v>
      </c>
      <c r="B28" s="62">
        <v>30000505011981</v>
      </c>
      <c r="C28" s="63">
        <v>7</v>
      </c>
      <c r="D28" s="64" t="s">
        <v>78</v>
      </c>
      <c r="E28" s="354" t="s">
        <v>29</v>
      </c>
      <c r="F28" s="223">
        <v>400</v>
      </c>
      <c r="G28" s="224">
        <v>300</v>
      </c>
      <c r="H28" s="224">
        <v>100</v>
      </c>
      <c r="I28" s="239">
        <v>25</v>
      </c>
      <c r="J28" s="225">
        <v>2023</v>
      </c>
      <c r="K28" s="68">
        <v>44851</v>
      </c>
      <c r="L28" s="68">
        <v>45008</v>
      </c>
      <c r="M28" s="68">
        <v>45213</v>
      </c>
      <c r="N28" s="392">
        <v>46022</v>
      </c>
      <c r="O28" s="68"/>
      <c r="P28" s="69" t="s">
        <v>30</v>
      </c>
      <c r="Q28" s="69">
        <v>46022</v>
      </c>
      <c r="R28" s="70" t="s">
        <v>31</v>
      </c>
      <c r="S28" s="70" t="s">
        <v>88</v>
      </c>
      <c r="T28" s="70" t="s">
        <v>29</v>
      </c>
      <c r="U28" s="68"/>
      <c r="V28" s="68"/>
      <c r="W28" s="73"/>
      <c r="X28" s="122"/>
      <c r="Y28" s="72"/>
      <c r="Z28" s="72"/>
      <c r="AA28" s="122"/>
      <c r="AB28" s="122"/>
      <c r="AC28" s="70"/>
      <c r="AD28" s="70"/>
      <c r="AE28" s="70"/>
      <c r="AF28" s="70"/>
      <c r="AG28" s="176" t="s">
        <v>168</v>
      </c>
    </row>
    <row r="29" spans="1:33" ht="390.75" thickBot="1" x14ac:dyDescent="0.3">
      <c r="A29" s="248">
        <v>25</v>
      </c>
      <c r="B29" s="212">
        <v>30000515011981</v>
      </c>
      <c r="C29" s="76">
        <v>2</v>
      </c>
      <c r="D29" s="77" t="s">
        <v>79</v>
      </c>
      <c r="E29" s="78" t="s">
        <v>29</v>
      </c>
      <c r="F29" s="201">
        <v>1700</v>
      </c>
      <c r="G29" s="202" t="s">
        <v>34</v>
      </c>
      <c r="H29" s="202" t="s">
        <v>34</v>
      </c>
      <c r="I29" s="201">
        <v>391</v>
      </c>
      <c r="J29" s="210" t="s">
        <v>34</v>
      </c>
      <c r="K29" s="187">
        <v>39905</v>
      </c>
      <c r="L29" s="187">
        <v>40310</v>
      </c>
      <c r="M29" s="187">
        <v>40376</v>
      </c>
      <c r="N29" s="396">
        <v>40543</v>
      </c>
      <c r="O29" s="80"/>
      <c r="P29" s="79" t="s">
        <v>35</v>
      </c>
      <c r="Q29" s="79">
        <v>40863</v>
      </c>
      <c r="R29" s="81" t="s">
        <v>31</v>
      </c>
      <c r="S29" s="81" t="s">
        <v>222</v>
      </c>
      <c r="T29" s="81" t="s">
        <v>29</v>
      </c>
      <c r="U29" s="79" t="s">
        <v>34</v>
      </c>
      <c r="V29" s="79"/>
      <c r="W29" s="82" t="s">
        <v>29</v>
      </c>
      <c r="X29" s="83" t="s">
        <v>201</v>
      </c>
      <c r="Y29" s="84" t="s">
        <v>202</v>
      </c>
      <c r="Z29" s="85" t="s">
        <v>203</v>
      </c>
      <c r="AA29" s="85" t="s">
        <v>243</v>
      </c>
      <c r="AB29" s="80">
        <v>45348</v>
      </c>
      <c r="AC29" s="82" t="s">
        <v>185</v>
      </c>
      <c r="AD29" s="86"/>
      <c r="AE29" s="81"/>
      <c r="AF29" s="81"/>
      <c r="AG29" s="86" t="s">
        <v>161</v>
      </c>
    </row>
    <row r="30" spans="1:33" ht="30.75" thickBot="1" x14ac:dyDescent="0.3">
      <c r="A30" s="248">
        <v>26</v>
      </c>
      <c r="B30" s="24">
        <v>30001484011995</v>
      </c>
      <c r="C30" s="183">
        <v>0</v>
      </c>
      <c r="D30" s="26" t="s">
        <v>81</v>
      </c>
      <c r="E30" s="27" t="s">
        <v>38</v>
      </c>
      <c r="F30" s="57" t="s">
        <v>34</v>
      </c>
      <c r="G30" s="57" t="s">
        <v>34</v>
      </c>
      <c r="H30" s="57" t="s">
        <v>34</v>
      </c>
      <c r="I30" s="57"/>
      <c r="J30" s="57"/>
      <c r="K30" s="228"/>
      <c r="L30" s="228"/>
      <c r="M30" s="228">
        <v>38646</v>
      </c>
      <c r="N30" s="58">
        <v>40178</v>
      </c>
      <c r="O30" s="29"/>
      <c r="P30" s="228" t="s">
        <v>35</v>
      </c>
      <c r="Q30" s="229" t="s">
        <v>36</v>
      </c>
      <c r="R30" s="30" t="s">
        <v>31</v>
      </c>
      <c r="S30" s="30" t="s">
        <v>57</v>
      </c>
      <c r="T30" s="30" t="s">
        <v>38</v>
      </c>
      <c r="U30" s="228" t="s">
        <v>34</v>
      </c>
      <c r="V30" s="228" t="s">
        <v>34</v>
      </c>
      <c r="W30" s="231" t="s">
        <v>38</v>
      </c>
      <c r="X30" s="59" t="s">
        <v>34</v>
      </c>
      <c r="Y30" s="59" t="s">
        <v>34</v>
      </c>
      <c r="Z30" s="59" t="s">
        <v>34</v>
      </c>
      <c r="AA30" s="59" t="s">
        <v>34</v>
      </c>
      <c r="AB30" s="59" t="s">
        <v>34</v>
      </c>
      <c r="AC30" s="231" t="s">
        <v>39</v>
      </c>
      <c r="AD30" s="231" t="s">
        <v>34</v>
      </c>
      <c r="AE30" s="232"/>
      <c r="AF30" s="232"/>
      <c r="AG30" s="231"/>
    </row>
    <row r="31" spans="1:33" ht="30.75" thickBot="1" x14ac:dyDescent="0.3">
      <c r="A31" s="248">
        <v>27</v>
      </c>
      <c r="B31" s="32">
        <v>30000525011984</v>
      </c>
      <c r="C31" s="25">
        <v>1</v>
      </c>
      <c r="D31" s="33" t="s">
        <v>82</v>
      </c>
      <c r="E31" s="34" t="s">
        <v>29</v>
      </c>
      <c r="F31" s="35" t="s">
        <v>34</v>
      </c>
      <c r="G31" s="36" t="s">
        <v>34</v>
      </c>
      <c r="H31" s="36" t="s">
        <v>34</v>
      </c>
      <c r="I31" s="35" t="s">
        <v>34</v>
      </c>
      <c r="J31" s="35"/>
      <c r="K31" s="37"/>
      <c r="L31" s="37"/>
      <c r="M31" s="234">
        <v>32006</v>
      </c>
      <c r="N31" s="390">
        <v>32142</v>
      </c>
      <c r="O31" s="38"/>
      <c r="P31" s="37" t="s">
        <v>35</v>
      </c>
      <c r="Q31" s="37" t="s">
        <v>34</v>
      </c>
      <c r="R31" s="39" t="s">
        <v>31</v>
      </c>
      <c r="S31" s="39" t="s">
        <v>37</v>
      </c>
      <c r="T31" s="39" t="s">
        <v>38</v>
      </c>
      <c r="U31" s="37" t="s">
        <v>34</v>
      </c>
      <c r="V31" s="37" t="s">
        <v>34</v>
      </c>
      <c r="W31" s="40" t="s">
        <v>38</v>
      </c>
      <c r="X31" s="37" t="s">
        <v>34</v>
      </c>
      <c r="Y31" s="37" t="s">
        <v>34</v>
      </c>
      <c r="Z31" s="37" t="s">
        <v>34</v>
      </c>
      <c r="AA31" s="37" t="s">
        <v>34</v>
      </c>
      <c r="AB31" s="37" t="s">
        <v>34</v>
      </c>
      <c r="AC31" s="40" t="s">
        <v>39</v>
      </c>
      <c r="AD31" s="40" t="s">
        <v>34</v>
      </c>
      <c r="AE31" s="40"/>
      <c r="AF31" s="40"/>
      <c r="AG31" s="40"/>
    </row>
    <row r="32" spans="1:33" s="74" customFormat="1" ht="16.5" thickBot="1" x14ac:dyDescent="0.3">
      <c r="A32" s="248">
        <v>28</v>
      </c>
      <c r="B32" s="119">
        <v>30002295011997</v>
      </c>
      <c r="C32" s="63">
        <v>7</v>
      </c>
      <c r="D32" s="64" t="s">
        <v>83</v>
      </c>
      <c r="E32" s="65" t="s">
        <v>29</v>
      </c>
      <c r="F32" s="66">
        <v>300</v>
      </c>
      <c r="G32" s="67">
        <v>260</v>
      </c>
      <c r="H32" s="67">
        <v>40</v>
      </c>
      <c r="I32" s="66">
        <v>10</v>
      </c>
      <c r="J32" s="209">
        <v>2023</v>
      </c>
      <c r="K32" s="68">
        <v>44831</v>
      </c>
      <c r="L32" s="68">
        <v>45005</v>
      </c>
      <c r="M32" s="68">
        <v>45178</v>
      </c>
      <c r="N32" s="392">
        <v>46022</v>
      </c>
      <c r="O32" s="68"/>
      <c r="P32" s="69" t="s">
        <v>35</v>
      </c>
      <c r="Q32" s="69" t="s">
        <v>34</v>
      </c>
      <c r="R32" s="70" t="s">
        <v>31</v>
      </c>
      <c r="S32" s="70" t="s">
        <v>88</v>
      </c>
      <c r="T32" s="70" t="s">
        <v>29</v>
      </c>
      <c r="U32" s="68"/>
      <c r="V32" s="68"/>
      <c r="W32" s="71"/>
      <c r="X32" s="72"/>
      <c r="Y32" s="72"/>
      <c r="Z32" s="68"/>
      <c r="AA32" s="72"/>
      <c r="AB32" s="72"/>
      <c r="AC32" s="73"/>
      <c r="AD32" s="73"/>
      <c r="AE32" s="70"/>
      <c r="AF32" s="70"/>
      <c r="AG32" s="176" t="s">
        <v>160</v>
      </c>
    </row>
    <row r="33" spans="1:33" s="41" customFormat="1" ht="30.75" thickBot="1" x14ac:dyDescent="0.3">
      <c r="A33" s="248">
        <v>29</v>
      </c>
      <c r="B33" s="32">
        <v>30000095011981</v>
      </c>
      <c r="C33" s="25">
        <v>1</v>
      </c>
      <c r="D33" s="33" t="s">
        <v>84</v>
      </c>
      <c r="E33" s="34" t="s">
        <v>29</v>
      </c>
      <c r="F33" s="35" t="s">
        <v>34</v>
      </c>
      <c r="G33" s="36" t="s">
        <v>34</v>
      </c>
      <c r="H33" s="36" t="s">
        <v>34</v>
      </c>
      <c r="I33" s="35" t="s">
        <v>34</v>
      </c>
      <c r="J33" s="35"/>
      <c r="K33" s="37"/>
      <c r="L33" s="37"/>
      <c r="M33" s="234">
        <v>32384</v>
      </c>
      <c r="N33" s="390">
        <v>32873</v>
      </c>
      <c r="O33" s="38"/>
      <c r="P33" s="38" t="s">
        <v>34</v>
      </c>
      <c r="Q33" s="38" t="s">
        <v>34</v>
      </c>
      <c r="R33" s="39" t="s">
        <v>31</v>
      </c>
      <c r="S33" s="39" t="s">
        <v>37</v>
      </c>
      <c r="T33" s="39" t="s">
        <v>38</v>
      </c>
      <c r="U33" s="37" t="s">
        <v>34</v>
      </c>
      <c r="V33" s="37" t="s">
        <v>34</v>
      </c>
      <c r="W33" s="40" t="s">
        <v>38</v>
      </c>
      <c r="X33" s="37" t="s">
        <v>34</v>
      </c>
      <c r="Y33" s="37" t="s">
        <v>34</v>
      </c>
      <c r="Z33" s="37" t="s">
        <v>34</v>
      </c>
      <c r="AA33" s="37" t="s">
        <v>34</v>
      </c>
      <c r="AB33" s="37" t="s">
        <v>34</v>
      </c>
      <c r="AC33" s="40" t="s">
        <v>34</v>
      </c>
      <c r="AD33" s="40" t="s">
        <v>34</v>
      </c>
      <c r="AE33" s="40"/>
      <c r="AF33" s="40"/>
      <c r="AG33" s="40"/>
    </row>
    <row r="34" spans="1:33" ht="45.75" thickBot="1" x14ac:dyDescent="0.3">
      <c r="A34" s="248">
        <v>30</v>
      </c>
      <c r="B34" s="32">
        <v>30000175011981</v>
      </c>
      <c r="C34" s="25">
        <v>1</v>
      </c>
      <c r="D34" s="33" t="s">
        <v>85</v>
      </c>
      <c r="E34" s="34" t="s">
        <v>29</v>
      </c>
      <c r="F34" s="35">
        <v>1500</v>
      </c>
      <c r="G34" s="36">
        <v>1000</v>
      </c>
      <c r="H34" s="36">
        <v>500</v>
      </c>
      <c r="I34" s="35">
        <v>8</v>
      </c>
      <c r="J34" s="35"/>
      <c r="K34" s="37"/>
      <c r="L34" s="37"/>
      <c r="M34" s="234">
        <v>40376</v>
      </c>
      <c r="N34" s="390">
        <v>40543</v>
      </c>
      <c r="O34" s="38"/>
      <c r="P34" s="37" t="s">
        <v>30</v>
      </c>
      <c r="Q34" s="37">
        <v>40543</v>
      </c>
      <c r="R34" s="40" t="s">
        <v>31</v>
      </c>
      <c r="S34" s="40" t="s">
        <v>68</v>
      </c>
      <c r="T34" s="39" t="s">
        <v>38</v>
      </c>
      <c r="U34" s="37" t="s">
        <v>34</v>
      </c>
      <c r="V34" s="37"/>
      <c r="W34" s="40" t="s">
        <v>29</v>
      </c>
      <c r="X34" s="116" t="s">
        <v>86</v>
      </c>
      <c r="Y34" s="116">
        <v>40322</v>
      </c>
      <c r="Z34" s="37" t="s">
        <v>34</v>
      </c>
      <c r="AA34" s="116">
        <v>40322</v>
      </c>
      <c r="AB34" s="116">
        <v>40322</v>
      </c>
      <c r="AC34" s="40" t="s">
        <v>39</v>
      </c>
      <c r="AD34" s="40" t="s">
        <v>34</v>
      </c>
      <c r="AE34" s="40"/>
      <c r="AF34" s="40"/>
      <c r="AG34" s="40"/>
    </row>
    <row r="35" spans="1:33" s="74" customFormat="1" ht="30.75" thickBot="1" x14ac:dyDescent="0.3">
      <c r="A35" s="248">
        <v>31</v>
      </c>
      <c r="B35" s="53">
        <v>30104075012022</v>
      </c>
      <c r="C35" s="45">
        <v>6</v>
      </c>
      <c r="D35" s="46" t="s">
        <v>87</v>
      </c>
      <c r="E35" s="47" t="s">
        <v>29</v>
      </c>
      <c r="F35" s="54">
        <v>1000</v>
      </c>
      <c r="G35" s="55">
        <v>500</v>
      </c>
      <c r="H35" s="55">
        <v>500</v>
      </c>
      <c r="I35" s="54">
        <v>2</v>
      </c>
      <c r="J35" s="208">
        <v>2022</v>
      </c>
      <c r="K35" s="49">
        <v>44403</v>
      </c>
      <c r="L35" s="49">
        <v>44573</v>
      </c>
      <c r="M35" s="49">
        <v>44631</v>
      </c>
      <c r="N35" s="395">
        <v>45657</v>
      </c>
      <c r="O35" s="49"/>
      <c r="P35" s="48" t="s">
        <v>35</v>
      </c>
      <c r="Q35" s="48" t="s">
        <v>34</v>
      </c>
      <c r="R35" s="50" t="s">
        <v>31</v>
      </c>
      <c r="S35" s="50" t="s">
        <v>88</v>
      </c>
      <c r="T35" s="50" t="s">
        <v>29</v>
      </c>
      <c r="U35" s="48"/>
      <c r="V35" s="48"/>
      <c r="W35" s="275"/>
      <c r="X35" s="112"/>
      <c r="Y35" s="49"/>
      <c r="Z35" s="49"/>
      <c r="AA35" s="112"/>
      <c r="AB35" s="112"/>
      <c r="AC35" s="52"/>
      <c r="AD35" s="52"/>
      <c r="AE35" s="50"/>
      <c r="AF35" s="50"/>
      <c r="AG35" s="50" t="s">
        <v>59</v>
      </c>
    </row>
    <row r="36" spans="1:33" ht="30.75" thickBot="1" x14ac:dyDescent="0.3">
      <c r="A36" s="248">
        <v>32</v>
      </c>
      <c r="B36" s="32">
        <v>30002515012000</v>
      </c>
      <c r="C36" s="25">
        <v>1</v>
      </c>
      <c r="D36" s="33" t="s">
        <v>89</v>
      </c>
      <c r="E36" s="34" t="s">
        <v>29</v>
      </c>
      <c r="F36" s="117">
        <v>500</v>
      </c>
      <c r="G36" s="36" t="s">
        <v>34</v>
      </c>
      <c r="H36" s="355" t="s">
        <v>34</v>
      </c>
      <c r="I36" s="35">
        <v>100</v>
      </c>
      <c r="J36" s="35"/>
      <c r="K36" s="37"/>
      <c r="L36" s="118"/>
      <c r="M36" s="234">
        <v>37347</v>
      </c>
      <c r="N36" s="390">
        <v>37621</v>
      </c>
      <c r="O36" s="38"/>
      <c r="P36" s="38" t="s">
        <v>35</v>
      </c>
      <c r="Q36" s="38" t="s">
        <v>34</v>
      </c>
      <c r="R36" s="39" t="s">
        <v>31</v>
      </c>
      <c r="S36" s="39" t="s">
        <v>167</v>
      </c>
      <c r="T36" s="39" t="s">
        <v>38</v>
      </c>
      <c r="U36" s="37" t="s">
        <v>34</v>
      </c>
      <c r="V36" s="118" t="s">
        <v>34</v>
      </c>
      <c r="W36" s="40" t="s">
        <v>38</v>
      </c>
      <c r="X36" s="108" t="s">
        <v>34</v>
      </c>
      <c r="Y36" s="108" t="s">
        <v>34</v>
      </c>
      <c r="Z36" s="108" t="s">
        <v>34</v>
      </c>
      <c r="AA36" s="108" t="s">
        <v>34</v>
      </c>
      <c r="AB36" s="108" t="s">
        <v>34</v>
      </c>
      <c r="AC36" s="40" t="s">
        <v>34</v>
      </c>
      <c r="AD36" s="40" t="s">
        <v>34</v>
      </c>
      <c r="AE36" s="40"/>
      <c r="AF36" s="40"/>
      <c r="AG36" s="40"/>
    </row>
    <row r="37" spans="1:33" s="41" customFormat="1" ht="60.75" thickBot="1" x14ac:dyDescent="0.3">
      <c r="A37" s="248">
        <v>33</v>
      </c>
      <c r="B37" s="235">
        <v>30000155011982</v>
      </c>
      <c r="C37" s="236">
        <v>4</v>
      </c>
      <c r="D37" s="312" t="s">
        <v>90</v>
      </c>
      <c r="E37" s="238" t="s">
        <v>29</v>
      </c>
      <c r="F37" s="271">
        <v>200</v>
      </c>
      <c r="G37" s="272">
        <v>140</v>
      </c>
      <c r="H37" s="272">
        <v>60</v>
      </c>
      <c r="I37" s="271">
        <v>15</v>
      </c>
      <c r="J37" s="273">
        <v>2023</v>
      </c>
      <c r="K37" s="281" t="s">
        <v>34</v>
      </c>
      <c r="L37" s="281">
        <v>44958</v>
      </c>
      <c r="M37" s="281">
        <v>44995</v>
      </c>
      <c r="N37" s="397">
        <v>45291</v>
      </c>
      <c r="O37" s="240"/>
      <c r="P37" s="241" t="s">
        <v>35</v>
      </c>
      <c r="Q37" s="241">
        <v>45177</v>
      </c>
      <c r="R37" s="242" t="s">
        <v>31</v>
      </c>
      <c r="S37" s="242" t="s">
        <v>222</v>
      </c>
      <c r="T37" s="242" t="s">
        <v>29</v>
      </c>
      <c r="U37" s="241" t="s">
        <v>34</v>
      </c>
      <c r="V37" s="241" t="s">
        <v>34</v>
      </c>
      <c r="W37" s="374" t="s">
        <v>29</v>
      </c>
      <c r="X37" s="244" t="s">
        <v>204</v>
      </c>
      <c r="Y37" s="246" t="s">
        <v>91</v>
      </c>
      <c r="Z37" s="245" t="s">
        <v>234</v>
      </c>
      <c r="AA37" s="244"/>
      <c r="AB37" s="240">
        <v>45352</v>
      </c>
      <c r="AC37" s="107" t="s">
        <v>256</v>
      </c>
      <c r="AD37" s="94"/>
      <c r="AE37" s="94"/>
      <c r="AF37" s="94"/>
      <c r="AG37" s="94"/>
    </row>
    <row r="38" spans="1:33" s="120" customFormat="1" ht="16.5" thickBot="1" x14ac:dyDescent="0.3">
      <c r="A38" s="248">
        <v>34</v>
      </c>
      <c r="B38" s="62">
        <v>30000805011981</v>
      </c>
      <c r="C38" s="63">
        <v>7</v>
      </c>
      <c r="D38" s="64" t="s">
        <v>92</v>
      </c>
      <c r="E38" s="65" t="s">
        <v>29</v>
      </c>
      <c r="F38" s="66">
        <v>35000</v>
      </c>
      <c r="G38" s="67">
        <v>15000</v>
      </c>
      <c r="H38" s="67">
        <v>20000</v>
      </c>
      <c r="I38" s="66">
        <v>8000</v>
      </c>
      <c r="J38" s="209">
        <v>2023</v>
      </c>
      <c r="K38" s="68">
        <v>42080</v>
      </c>
      <c r="L38" s="68">
        <v>45083</v>
      </c>
      <c r="M38" s="68">
        <v>45117</v>
      </c>
      <c r="N38" s="392">
        <v>46022</v>
      </c>
      <c r="O38" s="68"/>
      <c r="P38" s="69" t="s">
        <v>47</v>
      </c>
      <c r="Q38" s="69" t="s">
        <v>34</v>
      </c>
      <c r="R38" s="70" t="s">
        <v>31</v>
      </c>
      <c r="S38" s="70" t="s">
        <v>88</v>
      </c>
      <c r="T38" s="70" t="s">
        <v>29</v>
      </c>
      <c r="U38" s="69"/>
      <c r="V38" s="69"/>
      <c r="W38" s="71"/>
      <c r="X38" s="376"/>
      <c r="Y38" s="376"/>
      <c r="Z38" s="380"/>
      <c r="AA38" s="376"/>
      <c r="AB38" s="376"/>
      <c r="AC38" s="73"/>
      <c r="AD38" s="70"/>
      <c r="AE38" s="70"/>
      <c r="AF38" s="70"/>
      <c r="AG38" s="70" t="s">
        <v>59</v>
      </c>
    </row>
    <row r="39" spans="1:33" s="74" customFormat="1" ht="90.75" thickBot="1" x14ac:dyDescent="0.3">
      <c r="A39" s="248">
        <v>35</v>
      </c>
      <c r="B39" s="24">
        <v>30002855012005</v>
      </c>
      <c r="C39" s="183">
        <v>0</v>
      </c>
      <c r="D39" s="26" t="s">
        <v>93</v>
      </c>
      <c r="E39" s="27" t="s">
        <v>176</v>
      </c>
      <c r="F39" s="57">
        <v>800</v>
      </c>
      <c r="G39" s="57" t="s">
        <v>34</v>
      </c>
      <c r="H39" s="57" t="s">
        <v>34</v>
      </c>
      <c r="I39" s="57">
        <v>53</v>
      </c>
      <c r="J39" s="57"/>
      <c r="K39" s="228"/>
      <c r="L39" s="228"/>
      <c r="M39" s="228">
        <v>38574</v>
      </c>
      <c r="N39" s="389">
        <v>39082</v>
      </c>
      <c r="O39" s="29"/>
      <c r="P39" s="228" t="s">
        <v>35</v>
      </c>
      <c r="Q39" s="228" t="s">
        <v>36</v>
      </c>
      <c r="R39" s="30" t="s">
        <v>52</v>
      </c>
      <c r="S39" s="372" t="s">
        <v>53</v>
      </c>
      <c r="T39" s="30" t="s">
        <v>179</v>
      </c>
      <c r="U39" s="228" t="s">
        <v>34</v>
      </c>
      <c r="V39" s="228" t="s">
        <v>34</v>
      </c>
      <c r="W39" s="231" t="s">
        <v>38</v>
      </c>
      <c r="X39" s="228" t="s">
        <v>34</v>
      </c>
      <c r="Y39" s="228" t="s">
        <v>34</v>
      </c>
      <c r="Z39" s="228" t="s">
        <v>34</v>
      </c>
      <c r="AA39" s="228" t="s">
        <v>34</v>
      </c>
      <c r="AB39" s="228" t="s">
        <v>34</v>
      </c>
      <c r="AC39" s="231" t="s">
        <v>94</v>
      </c>
      <c r="AD39" s="231"/>
      <c r="AE39" s="232"/>
      <c r="AF39" s="232"/>
      <c r="AG39" s="231"/>
    </row>
    <row r="40" spans="1:33" s="41" customFormat="1" ht="30.75" thickBot="1" x14ac:dyDescent="0.3">
      <c r="A40" s="248">
        <v>36</v>
      </c>
      <c r="B40" s="32">
        <v>30000295011988</v>
      </c>
      <c r="C40" s="25">
        <v>1</v>
      </c>
      <c r="D40" s="33" t="s">
        <v>95</v>
      </c>
      <c r="E40" s="34" t="s">
        <v>29</v>
      </c>
      <c r="F40" s="35" t="s">
        <v>34</v>
      </c>
      <c r="G40" s="36" t="s">
        <v>34</v>
      </c>
      <c r="H40" s="36" t="s">
        <v>34</v>
      </c>
      <c r="I40" s="35" t="s">
        <v>34</v>
      </c>
      <c r="J40" s="35"/>
      <c r="K40" s="37"/>
      <c r="L40" s="37"/>
      <c r="M40" s="234">
        <v>33480</v>
      </c>
      <c r="N40" s="390">
        <v>33969</v>
      </c>
      <c r="O40" s="38"/>
      <c r="P40" s="38" t="s">
        <v>35</v>
      </c>
      <c r="Q40" s="38" t="s">
        <v>34</v>
      </c>
      <c r="R40" s="39" t="s">
        <v>31</v>
      </c>
      <c r="S40" s="39" t="s">
        <v>37</v>
      </c>
      <c r="T40" s="39" t="s">
        <v>38</v>
      </c>
      <c r="U40" s="37" t="s">
        <v>34</v>
      </c>
      <c r="V40" s="37" t="s">
        <v>34</v>
      </c>
      <c r="W40" s="40" t="s">
        <v>38</v>
      </c>
      <c r="X40" s="37" t="s">
        <v>34</v>
      </c>
      <c r="Y40" s="37" t="s">
        <v>34</v>
      </c>
      <c r="Z40" s="37" t="s">
        <v>34</v>
      </c>
      <c r="AA40" s="37" t="s">
        <v>34</v>
      </c>
      <c r="AB40" s="37" t="s">
        <v>34</v>
      </c>
      <c r="AC40" s="40" t="s">
        <v>39</v>
      </c>
      <c r="AD40" s="40" t="s">
        <v>34</v>
      </c>
      <c r="AE40" s="40"/>
      <c r="AF40" s="40"/>
      <c r="AG40" s="40"/>
    </row>
    <row r="41" spans="1:33" ht="16.5" thickBot="1" x14ac:dyDescent="0.3">
      <c r="A41" s="248">
        <v>37</v>
      </c>
      <c r="B41" s="62">
        <v>30001245011981</v>
      </c>
      <c r="C41" s="63">
        <v>7</v>
      </c>
      <c r="D41" s="64" t="s">
        <v>96</v>
      </c>
      <c r="E41" s="65" t="s">
        <v>29</v>
      </c>
      <c r="F41" s="66">
        <v>30000</v>
      </c>
      <c r="G41" s="67">
        <v>27000</v>
      </c>
      <c r="H41" s="67">
        <v>3000</v>
      </c>
      <c r="I41" s="190">
        <v>8000</v>
      </c>
      <c r="J41" s="209">
        <v>2023</v>
      </c>
      <c r="K41" s="68">
        <v>44753</v>
      </c>
      <c r="L41" s="68">
        <v>45098</v>
      </c>
      <c r="M41" s="68">
        <v>45175</v>
      </c>
      <c r="N41" s="392">
        <v>46022</v>
      </c>
      <c r="O41" s="68"/>
      <c r="P41" s="69" t="s">
        <v>30</v>
      </c>
      <c r="Q41" s="175">
        <v>46022</v>
      </c>
      <c r="R41" s="70" t="s">
        <v>31</v>
      </c>
      <c r="S41" s="70" t="s">
        <v>88</v>
      </c>
      <c r="T41" s="354" t="s">
        <v>29</v>
      </c>
      <c r="U41" s="69"/>
      <c r="V41" s="69"/>
      <c r="W41" s="354"/>
      <c r="X41" s="122"/>
      <c r="Y41" s="69"/>
      <c r="Z41" s="69"/>
      <c r="AA41" s="69"/>
      <c r="AB41" s="69"/>
      <c r="AC41" s="73"/>
      <c r="AD41" s="73"/>
      <c r="AE41" s="70"/>
      <c r="AF41" s="70"/>
      <c r="AG41" s="70" t="s">
        <v>59</v>
      </c>
    </row>
    <row r="42" spans="1:33" ht="60.75" thickBot="1" x14ac:dyDescent="0.3">
      <c r="A42" s="248">
        <v>38</v>
      </c>
      <c r="B42" s="24">
        <v>30001325011981</v>
      </c>
      <c r="C42" s="183">
        <v>0</v>
      </c>
      <c r="D42" s="26" t="s">
        <v>97</v>
      </c>
      <c r="E42" s="27" t="s">
        <v>176</v>
      </c>
      <c r="F42" s="57" t="s">
        <v>34</v>
      </c>
      <c r="G42" s="57" t="s">
        <v>34</v>
      </c>
      <c r="H42" s="57" t="s">
        <v>34</v>
      </c>
      <c r="I42" s="57" t="s">
        <v>34</v>
      </c>
      <c r="J42" s="57"/>
      <c r="K42" s="228"/>
      <c r="L42" s="228"/>
      <c r="M42" s="228">
        <v>32679</v>
      </c>
      <c r="N42" s="389">
        <v>31777</v>
      </c>
      <c r="O42" s="29"/>
      <c r="P42" s="228" t="s">
        <v>35</v>
      </c>
      <c r="Q42" s="228" t="s">
        <v>36</v>
      </c>
      <c r="R42" s="30" t="s">
        <v>52</v>
      </c>
      <c r="S42" s="30" t="s">
        <v>53</v>
      </c>
      <c r="T42" s="30" t="s">
        <v>179</v>
      </c>
      <c r="U42" s="228" t="s">
        <v>34</v>
      </c>
      <c r="V42" s="228" t="s">
        <v>34</v>
      </c>
      <c r="W42" s="231" t="s">
        <v>38</v>
      </c>
      <c r="X42" s="228" t="s">
        <v>34</v>
      </c>
      <c r="Y42" s="228" t="s">
        <v>34</v>
      </c>
      <c r="Z42" s="228" t="s">
        <v>34</v>
      </c>
      <c r="AA42" s="228" t="s">
        <v>34</v>
      </c>
      <c r="AB42" s="228" t="s">
        <v>34</v>
      </c>
      <c r="AC42" s="231" t="s">
        <v>98</v>
      </c>
      <c r="AD42" s="231"/>
      <c r="AE42" s="232"/>
      <c r="AF42" s="232"/>
      <c r="AG42" s="231"/>
    </row>
    <row r="43" spans="1:33" ht="135.75" thickBot="1" x14ac:dyDescent="0.3">
      <c r="A43" s="248">
        <v>39</v>
      </c>
      <c r="B43" s="32">
        <v>30000065011981</v>
      </c>
      <c r="C43" s="25">
        <v>1</v>
      </c>
      <c r="D43" s="61" t="s">
        <v>99</v>
      </c>
      <c r="E43" s="34" t="s">
        <v>29</v>
      </c>
      <c r="F43" s="117">
        <v>260</v>
      </c>
      <c r="G43" s="36" t="s">
        <v>34</v>
      </c>
      <c r="H43" s="355" t="s">
        <v>34</v>
      </c>
      <c r="I43" s="35">
        <v>10</v>
      </c>
      <c r="J43" s="35"/>
      <c r="K43" s="37"/>
      <c r="L43" s="37"/>
      <c r="M43" s="306">
        <v>39301</v>
      </c>
      <c r="N43" s="390">
        <v>40178</v>
      </c>
      <c r="O43" s="38"/>
      <c r="P43" s="37" t="s">
        <v>30</v>
      </c>
      <c r="Q43" s="37">
        <v>40178</v>
      </c>
      <c r="R43" s="40" t="s">
        <v>31</v>
      </c>
      <c r="S43" s="40" t="s">
        <v>222</v>
      </c>
      <c r="T43" s="39" t="s">
        <v>54</v>
      </c>
      <c r="U43" s="37" t="s">
        <v>34</v>
      </c>
      <c r="V43" s="37" t="s">
        <v>34</v>
      </c>
      <c r="W43" s="40" t="s">
        <v>29</v>
      </c>
      <c r="X43" s="109" t="s">
        <v>100</v>
      </c>
      <c r="Y43" s="109">
        <v>43529</v>
      </c>
      <c r="Z43" s="108" t="s">
        <v>34</v>
      </c>
      <c r="AA43" s="108" t="s">
        <v>34</v>
      </c>
      <c r="AB43" s="109">
        <v>43529</v>
      </c>
      <c r="AC43" s="304" t="s">
        <v>101</v>
      </c>
      <c r="AD43" s="40"/>
      <c r="AE43" s="40"/>
      <c r="AF43" s="40"/>
      <c r="AG43" s="40"/>
    </row>
    <row r="44" spans="1:33" ht="30.75" thickBot="1" x14ac:dyDescent="0.3">
      <c r="A44" s="248">
        <v>40</v>
      </c>
      <c r="B44" s="24">
        <v>30000485011987</v>
      </c>
      <c r="C44" s="183">
        <v>1</v>
      </c>
      <c r="D44" s="26" t="s">
        <v>102</v>
      </c>
      <c r="E44" s="27" t="s">
        <v>29</v>
      </c>
      <c r="F44" s="28" t="s">
        <v>34</v>
      </c>
      <c r="G44" s="57" t="s">
        <v>34</v>
      </c>
      <c r="H44" s="57" t="s">
        <v>34</v>
      </c>
      <c r="I44" s="28" t="s">
        <v>34</v>
      </c>
      <c r="J44" s="28"/>
      <c r="K44" s="29"/>
      <c r="L44" s="29"/>
      <c r="M44" s="222">
        <v>33795</v>
      </c>
      <c r="N44" s="389">
        <v>33969</v>
      </c>
      <c r="O44" s="29"/>
      <c r="P44" s="29" t="s">
        <v>30</v>
      </c>
      <c r="Q44" s="29">
        <v>33969</v>
      </c>
      <c r="R44" s="30" t="s">
        <v>52</v>
      </c>
      <c r="S44" s="30" t="s">
        <v>103</v>
      </c>
      <c r="T44" s="30" t="s">
        <v>38</v>
      </c>
      <c r="U44" s="29" t="s">
        <v>34</v>
      </c>
      <c r="V44" s="29" t="s">
        <v>34</v>
      </c>
      <c r="W44" s="30" t="s">
        <v>38</v>
      </c>
      <c r="X44" s="29" t="s">
        <v>34</v>
      </c>
      <c r="Y44" s="29" t="s">
        <v>34</v>
      </c>
      <c r="Z44" s="29" t="s">
        <v>34</v>
      </c>
      <c r="AA44" s="29" t="s">
        <v>34</v>
      </c>
      <c r="AB44" s="29" t="s">
        <v>34</v>
      </c>
      <c r="AC44" s="30" t="s">
        <v>39</v>
      </c>
      <c r="AD44" s="30" t="s">
        <v>34</v>
      </c>
      <c r="AE44" s="226"/>
      <c r="AF44" s="226"/>
      <c r="AG44" s="30"/>
    </row>
    <row r="45" spans="1:33" ht="16.5" thickBot="1" x14ac:dyDescent="0.3">
      <c r="A45" s="248">
        <v>41</v>
      </c>
      <c r="B45" s="62">
        <v>30001175011981</v>
      </c>
      <c r="C45" s="63">
        <v>7</v>
      </c>
      <c r="D45" s="64" t="s">
        <v>104</v>
      </c>
      <c r="E45" s="65" t="s">
        <v>29</v>
      </c>
      <c r="F45" s="66">
        <v>1500</v>
      </c>
      <c r="G45" s="67">
        <v>1000</v>
      </c>
      <c r="H45" s="67">
        <v>500</v>
      </c>
      <c r="I45" s="66">
        <v>50</v>
      </c>
      <c r="J45" s="209">
        <v>2023</v>
      </c>
      <c r="K45" s="68">
        <v>44966</v>
      </c>
      <c r="L45" s="68">
        <v>45072</v>
      </c>
      <c r="M45" s="68">
        <v>45183</v>
      </c>
      <c r="N45" s="392">
        <v>46022</v>
      </c>
      <c r="O45" s="68"/>
      <c r="P45" s="69" t="s">
        <v>30</v>
      </c>
      <c r="Q45" s="69">
        <v>46022</v>
      </c>
      <c r="R45" s="70" t="s">
        <v>31</v>
      </c>
      <c r="S45" s="70" t="s">
        <v>88</v>
      </c>
      <c r="T45" s="70" t="s">
        <v>29</v>
      </c>
      <c r="U45" s="68"/>
      <c r="V45" s="68"/>
      <c r="W45" s="73"/>
      <c r="X45" s="68"/>
      <c r="Y45" s="68"/>
      <c r="Z45" s="68"/>
      <c r="AA45" s="68"/>
      <c r="AB45" s="68"/>
      <c r="AC45" s="73"/>
      <c r="AD45" s="176"/>
      <c r="AE45" s="70"/>
      <c r="AF45" s="70"/>
      <c r="AG45" s="70" t="s">
        <v>159</v>
      </c>
    </row>
    <row r="46" spans="1:33" ht="16.5" thickBot="1" x14ac:dyDescent="0.3">
      <c r="A46" s="282">
        <v>42</v>
      </c>
      <c r="B46" s="204">
        <v>30001415011981</v>
      </c>
      <c r="C46" s="63">
        <v>7</v>
      </c>
      <c r="D46" s="64" t="s">
        <v>105</v>
      </c>
      <c r="E46" s="65" t="s">
        <v>29</v>
      </c>
      <c r="F46" s="66">
        <v>1000</v>
      </c>
      <c r="G46" s="67">
        <v>700</v>
      </c>
      <c r="H46" s="67">
        <v>300</v>
      </c>
      <c r="I46" s="66">
        <v>50</v>
      </c>
      <c r="J46" s="209">
        <v>2022</v>
      </c>
      <c r="K46" s="68">
        <v>44641</v>
      </c>
      <c r="L46" s="68">
        <v>44749</v>
      </c>
      <c r="M46" s="68">
        <v>44861</v>
      </c>
      <c r="N46" s="392">
        <v>46022</v>
      </c>
      <c r="O46" s="68"/>
      <c r="P46" s="69" t="s">
        <v>35</v>
      </c>
      <c r="Q46" s="68" t="s">
        <v>34</v>
      </c>
      <c r="R46" s="70" t="s">
        <v>44</v>
      </c>
      <c r="S46" s="70" t="s">
        <v>48</v>
      </c>
      <c r="T46" s="70" t="s">
        <v>29</v>
      </c>
      <c r="U46" s="69"/>
      <c r="V46" s="69"/>
      <c r="W46" s="104"/>
      <c r="X46" s="377"/>
      <c r="Y46" s="377"/>
      <c r="Z46" s="377"/>
      <c r="AA46" s="377"/>
      <c r="AB46" s="69"/>
      <c r="AC46" s="73"/>
      <c r="AD46" s="73"/>
      <c r="AE46" s="70"/>
      <c r="AF46" s="70"/>
      <c r="AG46" s="70" t="s">
        <v>59</v>
      </c>
    </row>
    <row r="47" spans="1:33" ht="30.75" thickBot="1" x14ac:dyDescent="0.3">
      <c r="A47" s="248">
        <v>43</v>
      </c>
      <c r="B47" s="32">
        <v>30001825011982</v>
      </c>
      <c r="C47" s="25">
        <v>1</v>
      </c>
      <c r="D47" s="61" t="s">
        <v>106</v>
      </c>
      <c r="E47" s="304" t="s">
        <v>29</v>
      </c>
      <c r="F47" s="35" t="s">
        <v>34</v>
      </c>
      <c r="G47" s="117" t="s">
        <v>34</v>
      </c>
      <c r="H47" s="35" t="s">
        <v>34</v>
      </c>
      <c r="I47" s="117" t="s">
        <v>34</v>
      </c>
      <c r="J47" s="35"/>
      <c r="K47" s="37"/>
      <c r="L47" s="118"/>
      <c r="M47" s="234">
        <v>32373</v>
      </c>
      <c r="N47" s="121">
        <v>33238</v>
      </c>
      <c r="O47" s="38"/>
      <c r="P47" s="37" t="s">
        <v>30</v>
      </c>
      <c r="Q47" s="37">
        <v>33238</v>
      </c>
      <c r="R47" s="304" t="s">
        <v>31</v>
      </c>
      <c r="S47" s="40" t="s">
        <v>107</v>
      </c>
      <c r="T47" s="39" t="s">
        <v>38</v>
      </c>
      <c r="U47" s="37" t="s">
        <v>34</v>
      </c>
      <c r="V47" s="118" t="s">
        <v>34</v>
      </c>
      <c r="W47" s="40" t="s">
        <v>38</v>
      </c>
      <c r="X47" s="37" t="s">
        <v>34</v>
      </c>
      <c r="Y47" s="37" t="s">
        <v>34</v>
      </c>
      <c r="Z47" s="118" t="s">
        <v>34</v>
      </c>
      <c r="AA47" s="37" t="s">
        <v>34</v>
      </c>
      <c r="AB47" s="37" t="s">
        <v>34</v>
      </c>
      <c r="AC47" s="304" t="s">
        <v>39</v>
      </c>
      <c r="AD47" s="39" t="s">
        <v>34</v>
      </c>
      <c r="AE47" s="40"/>
      <c r="AF47" s="40"/>
      <c r="AG47" s="39"/>
    </row>
    <row r="48" spans="1:33" ht="240.75" thickBot="1" x14ac:dyDescent="0.3">
      <c r="A48" s="283">
        <v>44</v>
      </c>
      <c r="B48" s="255">
        <v>30000915011982</v>
      </c>
      <c r="C48" s="256">
        <v>3</v>
      </c>
      <c r="D48" s="310" t="s">
        <v>108</v>
      </c>
      <c r="E48" s="352" t="s">
        <v>29</v>
      </c>
      <c r="F48" s="257">
        <v>8587</v>
      </c>
      <c r="G48" s="258">
        <v>1718</v>
      </c>
      <c r="H48" s="258">
        <v>6869</v>
      </c>
      <c r="I48" s="257">
        <v>462</v>
      </c>
      <c r="J48" s="259">
        <v>2019</v>
      </c>
      <c r="K48" s="260">
        <v>43438</v>
      </c>
      <c r="L48" s="260">
        <v>43670</v>
      </c>
      <c r="M48" s="260">
        <v>43767</v>
      </c>
      <c r="N48" s="398">
        <v>44926</v>
      </c>
      <c r="O48" s="261"/>
      <c r="P48" s="262" t="s">
        <v>35</v>
      </c>
      <c r="Q48" s="262">
        <v>44897</v>
      </c>
      <c r="R48" s="263" t="s">
        <v>31</v>
      </c>
      <c r="S48" s="263" t="s">
        <v>222</v>
      </c>
      <c r="T48" s="263" t="s">
        <v>29</v>
      </c>
      <c r="U48" s="262">
        <v>45028</v>
      </c>
      <c r="V48" s="262"/>
      <c r="W48" s="288" t="s">
        <v>29</v>
      </c>
      <c r="X48" s="290" t="s">
        <v>205</v>
      </c>
      <c r="Y48" s="378" t="s">
        <v>206</v>
      </c>
      <c r="Z48" s="291" t="s">
        <v>207</v>
      </c>
      <c r="AA48" s="378" t="s">
        <v>257</v>
      </c>
      <c r="AB48" s="16">
        <v>45350</v>
      </c>
      <c r="AC48" s="18" t="s">
        <v>230</v>
      </c>
      <c r="AD48" s="288"/>
      <c r="AE48" s="263"/>
      <c r="AF48" s="263"/>
      <c r="AG48" s="288"/>
    </row>
    <row r="49" spans="1:33" ht="30.75" thickBot="1" x14ac:dyDescent="0.3">
      <c r="A49" s="248">
        <v>45</v>
      </c>
      <c r="B49" s="88">
        <v>30000925011981</v>
      </c>
      <c r="C49" s="89">
        <v>4</v>
      </c>
      <c r="D49" s="90" t="s">
        <v>109</v>
      </c>
      <c r="E49" s="91" t="s">
        <v>29</v>
      </c>
      <c r="F49" s="267">
        <v>1800</v>
      </c>
      <c r="G49" s="266">
        <v>1700</v>
      </c>
      <c r="H49" s="266">
        <v>100</v>
      </c>
      <c r="I49" s="356">
        <v>14</v>
      </c>
      <c r="J49" s="360">
        <v>2023</v>
      </c>
      <c r="K49" s="278">
        <v>44279</v>
      </c>
      <c r="L49" s="278">
        <v>44533</v>
      </c>
      <c r="M49" s="280">
        <v>44672</v>
      </c>
      <c r="N49" s="394">
        <v>45291</v>
      </c>
      <c r="O49" s="93"/>
      <c r="P49" s="92" t="s">
        <v>30</v>
      </c>
      <c r="Q49" s="92">
        <v>45291</v>
      </c>
      <c r="R49" s="94" t="s">
        <v>31</v>
      </c>
      <c r="S49" s="242" t="s">
        <v>222</v>
      </c>
      <c r="T49" s="94" t="s">
        <v>29</v>
      </c>
      <c r="U49" s="124">
        <v>45315</v>
      </c>
      <c r="V49" s="92" t="s">
        <v>34</v>
      </c>
      <c r="W49" s="269" t="s">
        <v>29</v>
      </c>
      <c r="X49" s="274" t="s">
        <v>110</v>
      </c>
      <c r="Y49" s="249" t="s">
        <v>111</v>
      </c>
      <c r="Z49" s="124" t="s">
        <v>220</v>
      </c>
      <c r="AA49" s="124">
        <v>45315</v>
      </c>
      <c r="AB49" s="93">
        <v>45315</v>
      </c>
      <c r="AC49" s="105" t="s">
        <v>80</v>
      </c>
      <c r="AD49" s="94"/>
      <c r="AE49" s="94"/>
      <c r="AF49" s="94"/>
      <c r="AG49" s="94"/>
    </row>
    <row r="50" spans="1:33" ht="45.75" thickBot="1" x14ac:dyDescent="0.3">
      <c r="A50" s="248">
        <v>46</v>
      </c>
      <c r="B50" s="88">
        <v>30000225011982</v>
      </c>
      <c r="C50" s="89">
        <v>4</v>
      </c>
      <c r="D50" s="90" t="s">
        <v>112</v>
      </c>
      <c r="E50" s="91" t="s">
        <v>29</v>
      </c>
      <c r="F50" s="267">
        <v>525</v>
      </c>
      <c r="G50" s="266">
        <v>150</v>
      </c>
      <c r="H50" s="266">
        <v>375</v>
      </c>
      <c r="I50" s="267">
        <v>10</v>
      </c>
      <c r="J50" s="268">
        <v>2023</v>
      </c>
      <c r="K50" s="278">
        <v>44869</v>
      </c>
      <c r="L50" s="278">
        <v>44886</v>
      </c>
      <c r="M50" s="278">
        <v>45191</v>
      </c>
      <c r="N50" s="394">
        <v>45291</v>
      </c>
      <c r="O50" s="93"/>
      <c r="P50" s="92" t="s">
        <v>35</v>
      </c>
      <c r="Q50" s="92">
        <v>45247</v>
      </c>
      <c r="R50" s="94" t="s">
        <v>44</v>
      </c>
      <c r="S50" s="242" t="s">
        <v>222</v>
      </c>
      <c r="T50" s="94" t="s">
        <v>29</v>
      </c>
      <c r="U50" s="124">
        <v>45344</v>
      </c>
      <c r="V50" s="124" t="s">
        <v>34</v>
      </c>
      <c r="W50" s="105" t="s">
        <v>29</v>
      </c>
      <c r="X50" s="123" t="s">
        <v>208</v>
      </c>
      <c r="Y50" s="249" t="s">
        <v>209</v>
      </c>
      <c r="Z50" s="124" t="s">
        <v>235</v>
      </c>
      <c r="AA50" s="124" t="s">
        <v>246</v>
      </c>
      <c r="AB50" s="93">
        <v>45344</v>
      </c>
      <c r="AC50" s="105" t="s">
        <v>80</v>
      </c>
      <c r="AD50" s="107"/>
      <c r="AE50" s="94"/>
      <c r="AF50" s="94"/>
      <c r="AG50" s="94"/>
    </row>
    <row r="51" spans="1:33" ht="16.5" thickBot="1" x14ac:dyDescent="0.3">
      <c r="A51" s="248">
        <v>47</v>
      </c>
      <c r="B51" s="53">
        <v>30000055011982</v>
      </c>
      <c r="C51" s="45">
        <v>6</v>
      </c>
      <c r="D51" s="46" t="s">
        <v>155</v>
      </c>
      <c r="E51" s="47" t="s">
        <v>29</v>
      </c>
      <c r="F51" s="54">
        <v>2500</v>
      </c>
      <c r="G51" s="55">
        <v>1500</v>
      </c>
      <c r="H51" s="55">
        <v>1000</v>
      </c>
      <c r="I51" s="54">
        <v>80</v>
      </c>
      <c r="J51" s="208">
        <v>2020</v>
      </c>
      <c r="K51" s="49">
        <v>43894</v>
      </c>
      <c r="L51" s="49">
        <v>44011</v>
      </c>
      <c r="M51" s="49">
        <v>44191</v>
      </c>
      <c r="N51" s="395">
        <v>45657</v>
      </c>
      <c r="O51" s="49"/>
      <c r="P51" s="48" t="s">
        <v>30</v>
      </c>
      <c r="Q51" s="48">
        <v>45657</v>
      </c>
      <c r="R51" s="50" t="s">
        <v>44</v>
      </c>
      <c r="S51" s="373" t="s">
        <v>88</v>
      </c>
      <c r="T51" s="50" t="s">
        <v>29</v>
      </c>
      <c r="U51" s="48"/>
      <c r="V51" s="48"/>
      <c r="W51" s="51"/>
      <c r="X51" s="111"/>
      <c r="Y51" s="111"/>
      <c r="Z51" s="111"/>
      <c r="AA51" s="111"/>
      <c r="AB51" s="111"/>
      <c r="AC51" s="52"/>
      <c r="AD51" s="52"/>
      <c r="AE51" s="50"/>
      <c r="AF51" s="50"/>
      <c r="AG51" s="50" t="s">
        <v>59</v>
      </c>
    </row>
    <row r="52" spans="1:33" ht="345.75" thickBot="1" x14ac:dyDescent="0.3">
      <c r="A52" s="248">
        <v>48</v>
      </c>
      <c r="B52" s="11">
        <v>30000985011988</v>
      </c>
      <c r="C52" s="12">
        <v>3</v>
      </c>
      <c r="D52" s="13" t="s">
        <v>113</v>
      </c>
      <c r="E52" s="237" t="s">
        <v>29</v>
      </c>
      <c r="F52" s="199">
        <v>5000</v>
      </c>
      <c r="G52" s="200">
        <v>1000</v>
      </c>
      <c r="H52" s="200">
        <v>4000</v>
      </c>
      <c r="I52" s="203">
        <v>30</v>
      </c>
      <c r="J52" s="207">
        <v>2019</v>
      </c>
      <c r="K52" s="188">
        <v>43521</v>
      </c>
      <c r="L52" s="188">
        <v>43521</v>
      </c>
      <c r="M52" s="188">
        <v>43635</v>
      </c>
      <c r="N52" s="388">
        <v>44196</v>
      </c>
      <c r="O52" s="16"/>
      <c r="P52" s="15" t="s">
        <v>30</v>
      </c>
      <c r="Q52" s="15">
        <v>44196</v>
      </c>
      <c r="R52" s="17" t="s">
        <v>31</v>
      </c>
      <c r="S52" s="263" t="s">
        <v>222</v>
      </c>
      <c r="T52" s="17" t="s">
        <v>29</v>
      </c>
      <c r="U52" s="15" t="s">
        <v>34</v>
      </c>
      <c r="V52" s="15"/>
      <c r="W52" s="18" t="s">
        <v>29</v>
      </c>
      <c r="X52" s="15" t="s">
        <v>210</v>
      </c>
      <c r="Y52" s="20" t="s">
        <v>212</v>
      </c>
      <c r="Z52" s="21" t="s">
        <v>211</v>
      </c>
      <c r="AA52" s="21"/>
      <c r="AB52" s="16">
        <v>45307</v>
      </c>
      <c r="AC52" s="22" t="s">
        <v>181</v>
      </c>
      <c r="AD52" s="18"/>
      <c r="AE52" s="17"/>
      <c r="AF52" s="17"/>
      <c r="AG52" s="17"/>
    </row>
    <row r="53" spans="1:33" ht="30.75" thickBot="1" x14ac:dyDescent="0.3">
      <c r="A53" s="248">
        <v>49</v>
      </c>
      <c r="B53" s="264">
        <v>30001335011981</v>
      </c>
      <c r="C53" s="89">
        <v>4</v>
      </c>
      <c r="D53" s="90" t="s">
        <v>114</v>
      </c>
      <c r="E53" s="91" t="s">
        <v>29</v>
      </c>
      <c r="F53" s="276">
        <v>2500</v>
      </c>
      <c r="G53" s="277">
        <v>500</v>
      </c>
      <c r="H53" s="277">
        <v>2000</v>
      </c>
      <c r="I53" s="276">
        <v>20</v>
      </c>
      <c r="J53" s="270">
        <v>2021</v>
      </c>
      <c r="K53" s="278">
        <v>44307</v>
      </c>
      <c r="L53" s="278">
        <v>44504</v>
      </c>
      <c r="M53" s="278">
        <v>44810</v>
      </c>
      <c r="N53" s="394">
        <v>45291</v>
      </c>
      <c r="O53" s="93"/>
      <c r="P53" s="92" t="s">
        <v>30</v>
      </c>
      <c r="Q53" s="92">
        <v>45291</v>
      </c>
      <c r="R53" s="94" t="s">
        <v>44</v>
      </c>
      <c r="S53" s="94" t="s">
        <v>222</v>
      </c>
      <c r="T53" s="94" t="s">
        <v>29</v>
      </c>
      <c r="U53" s="92" t="s">
        <v>34</v>
      </c>
      <c r="V53" s="92" t="s">
        <v>34</v>
      </c>
      <c r="W53" s="269" t="s">
        <v>29</v>
      </c>
      <c r="X53" s="106" t="s">
        <v>115</v>
      </c>
      <c r="Y53" s="106"/>
      <c r="Z53" s="285" t="s">
        <v>236</v>
      </c>
      <c r="AA53" s="106"/>
      <c r="AB53" s="93">
        <v>45316</v>
      </c>
      <c r="AC53" s="107" t="s">
        <v>256</v>
      </c>
      <c r="AD53" s="105"/>
      <c r="AE53" s="94"/>
      <c r="AF53" s="94"/>
      <c r="AG53" s="94"/>
    </row>
    <row r="54" spans="1:33" ht="30.75" thickBot="1" x14ac:dyDescent="0.3">
      <c r="A54" s="248">
        <v>50</v>
      </c>
      <c r="B54" s="212">
        <v>30000725011981</v>
      </c>
      <c r="C54" s="76">
        <v>2</v>
      </c>
      <c r="D54" s="77" t="s">
        <v>116</v>
      </c>
      <c r="E54" s="78" t="s">
        <v>29</v>
      </c>
      <c r="F54" s="201">
        <v>120</v>
      </c>
      <c r="G54" s="202" t="s">
        <v>34</v>
      </c>
      <c r="H54" s="202" t="s">
        <v>34</v>
      </c>
      <c r="I54" s="358">
        <v>10</v>
      </c>
      <c r="J54" s="210" t="s">
        <v>34</v>
      </c>
      <c r="K54" s="187" t="s">
        <v>34</v>
      </c>
      <c r="L54" s="187">
        <v>43299</v>
      </c>
      <c r="M54" s="187">
        <v>39762</v>
      </c>
      <c r="N54" s="396">
        <v>41274</v>
      </c>
      <c r="O54" s="80"/>
      <c r="P54" s="79" t="s">
        <v>30</v>
      </c>
      <c r="Q54" s="79">
        <v>41274</v>
      </c>
      <c r="R54" s="81" t="s">
        <v>31</v>
      </c>
      <c r="S54" s="81" t="s">
        <v>222</v>
      </c>
      <c r="T54" s="81" t="s">
        <v>29</v>
      </c>
      <c r="U54" s="79" t="s">
        <v>34</v>
      </c>
      <c r="V54" s="79"/>
      <c r="W54" s="82" t="s">
        <v>29</v>
      </c>
      <c r="X54" s="84" t="s">
        <v>213</v>
      </c>
      <c r="Y54" s="79" t="s">
        <v>34</v>
      </c>
      <c r="Z54" s="85" t="s">
        <v>218</v>
      </c>
      <c r="AA54" s="307">
        <v>45323</v>
      </c>
      <c r="AB54" s="80">
        <v>45348</v>
      </c>
      <c r="AC54" s="86" t="s">
        <v>256</v>
      </c>
      <c r="AD54" s="86"/>
      <c r="AE54" s="81"/>
      <c r="AF54" s="81"/>
      <c r="AG54" s="86" t="s">
        <v>162</v>
      </c>
    </row>
    <row r="55" spans="1:33" ht="210.75" thickBot="1" x14ac:dyDescent="0.3">
      <c r="A55" s="248">
        <v>51</v>
      </c>
      <c r="B55" s="53">
        <v>30000965011981</v>
      </c>
      <c r="C55" s="45">
        <v>6</v>
      </c>
      <c r="D55" s="46" t="s">
        <v>117</v>
      </c>
      <c r="E55" s="47" t="s">
        <v>29</v>
      </c>
      <c r="F55" s="294">
        <v>1000</v>
      </c>
      <c r="G55" s="295">
        <v>500</v>
      </c>
      <c r="H55" s="295">
        <v>500</v>
      </c>
      <c r="I55" s="294">
        <v>148</v>
      </c>
      <c r="J55" s="364">
        <v>2021</v>
      </c>
      <c r="K55" s="49">
        <v>44958</v>
      </c>
      <c r="L55" s="49">
        <v>45177</v>
      </c>
      <c r="M55" s="49">
        <v>45349</v>
      </c>
      <c r="N55" s="395">
        <v>45657</v>
      </c>
      <c r="O55" s="49"/>
      <c r="P55" s="48" t="s">
        <v>30</v>
      </c>
      <c r="Q55" s="48">
        <v>45657</v>
      </c>
      <c r="R55" s="50" t="s">
        <v>31</v>
      </c>
      <c r="S55" s="50" t="s">
        <v>88</v>
      </c>
      <c r="T55" s="50" t="s">
        <v>29</v>
      </c>
      <c r="U55" s="49">
        <v>44958</v>
      </c>
      <c r="V55" s="49">
        <v>45177</v>
      </c>
      <c r="W55" s="52" t="s">
        <v>29</v>
      </c>
      <c r="X55" s="111" t="s">
        <v>259</v>
      </c>
      <c r="Y55" s="112" t="s">
        <v>260</v>
      </c>
      <c r="Z55" s="49" t="s">
        <v>34</v>
      </c>
      <c r="AA55" s="112"/>
      <c r="AB55" s="49">
        <v>45349</v>
      </c>
      <c r="AC55" s="52" t="s">
        <v>164</v>
      </c>
      <c r="AD55" s="220" t="s">
        <v>245</v>
      </c>
      <c r="AE55" s="50">
        <f>L55-K55</f>
        <v>219</v>
      </c>
      <c r="AF55" s="50">
        <f>M55-L55</f>
        <v>172</v>
      </c>
      <c r="AG55" s="220" t="s">
        <v>262</v>
      </c>
    </row>
    <row r="56" spans="1:33" s="74" customFormat="1" ht="16.5" thickBot="1" x14ac:dyDescent="0.3">
      <c r="A56" s="248">
        <v>52</v>
      </c>
      <c r="B56" s="62">
        <v>30000275011981</v>
      </c>
      <c r="C56" s="63">
        <v>7</v>
      </c>
      <c r="D56" s="64" t="s">
        <v>118</v>
      </c>
      <c r="E56" s="65" t="s">
        <v>29</v>
      </c>
      <c r="F56" s="66">
        <v>8000</v>
      </c>
      <c r="G56" s="67">
        <v>6350</v>
      </c>
      <c r="H56" s="67">
        <v>1650</v>
      </c>
      <c r="I56" s="66">
        <v>325</v>
      </c>
      <c r="J56" s="209">
        <v>2023</v>
      </c>
      <c r="K56" s="68">
        <v>45054</v>
      </c>
      <c r="L56" s="68">
        <v>45111</v>
      </c>
      <c r="M56" s="68">
        <v>45247</v>
      </c>
      <c r="N56" s="392">
        <v>46022</v>
      </c>
      <c r="O56" s="68"/>
      <c r="P56" s="69" t="s">
        <v>35</v>
      </c>
      <c r="Q56" s="69" t="s">
        <v>34</v>
      </c>
      <c r="R56" s="70" t="s">
        <v>31</v>
      </c>
      <c r="S56" s="70" t="s">
        <v>88</v>
      </c>
      <c r="T56" s="70" t="s">
        <v>29</v>
      </c>
      <c r="U56" s="68"/>
      <c r="V56" s="68"/>
      <c r="W56" s="73"/>
      <c r="X56" s="122"/>
      <c r="Y56" s="72"/>
      <c r="Z56" s="68"/>
      <c r="AA56" s="68"/>
      <c r="AB56" s="72"/>
      <c r="AC56" s="73"/>
      <c r="AD56" s="176"/>
      <c r="AE56" s="70"/>
      <c r="AF56" s="70"/>
      <c r="AG56" s="70" t="s">
        <v>183</v>
      </c>
    </row>
    <row r="57" spans="1:33" s="120" customFormat="1" ht="30.75" thickBot="1" x14ac:dyDescent="0.3">
      <c r="A57" s="248">
        <v>53</v>
      </c>
      <c r="B57" s="178">
        <v>30001045011981</v>
      </c>
      <c r="C57" s="184">
        <v>1</v>
      </c>
      <c r="D57" s="179" t="s">
        <v>119</v>
      </c>
      <c r="E57" s="180" t="s">
        <v>29</v>
      </c>
      <c r="F57" s="186" t="s">
        <v>34</v>
      </c>
      <c r="G57" s="181" t="s">
        <v>34</v>
      </c>
      <c r="H57" s="181" t="s">
        <v>34</v>
      </c>
      <c r="I57" s="186" t="s">
        <v>34</v>
      </c>
      <c r="J57" s="181"/>
      <c r="K57" s="185"/>
      <c r="L57" s="185"/>
      <c r="M57" s="234">
        <v>31222</v>
      </c>
      <c r="N57" s="399">
        <v>31777</v>
      </c>
      <c r="O57" s="185"/>
      <c r="P57" s="185" t="s">
        <v>47</v>
      </c>
      <c r="Q57" s="185" t="s">
        <v>34</v>
      </c>
      <c r="R57" s="369" t="s">
        <v>31</v>
      </c>
      <c r="S57" s="182" t="s">
        <v>37</v>
      </c>
      <c r="T57" s="369" t="s">
        <v>38</v>
      </c>
      <c r="U57" s="185" t="s">
        <v>34</v>
      </c>
      <c r="V57" s="185" t="s">
        <v>34</v>
      </c>
      <c r="W57" s="182" t="s">
        <v>38</v>
      </c>
      <c r="X57" s="185" t="s">
        <v>34</v>
      </c>
      <c r="Y57" s="185" t="s">
        <v>34</v>
      </c>
      <c r="Z57" s="185" t="s">
        <v>34</v>
      </c>
      <c r="AA57" s="185" t="s">
        <v>34</v>
      </c>
      <c r="AB57" s="185" t="s">
        <v>34</v>
      </c>
      <c r="AC57" s="182" t="s">
        <v>39</v>
      </c>
      <c r="AD57" s="182" t="s">
        <v>34</v>
      </c>
      <c r="AE57" s="40"/>
      <c r="AF57" s="40"/>
      <c r="AG57" s="182"/>
    </row>
    <row r="58" spans="1:33" ht="45.75" thickBot="1" x14ac:dyDescent="0.3">
      <c r="A58" s="248">
        <v>54</v>
      </c>
      <c r="B58" s="24">
        <v>30001055011982</v>
      </c>
      <c r="C58" s="183">
        <v>0</v>
      </c>
      <c r="D58" s="26" t="s">
        <v>120</v>
      </c>
      <c r="E58" s="27" t="s">
        <v>177</v>
      </c>
      <c r="F58" s="57">
        <v>219</v>
      </c>
      <c r="G58" s="126" t="s">
        <v>34</v>
      </c>
      <c r="H58" s="57" t="s">
        <v>34</v>
      </c>
      <c r="I58" s="57">
        <v>76</v>
      </c>
      <c r="J58" s="359"/>
      <c r="K58" s="59"/>
      <c r="L58" s="59"/>
      <c r="M58" s="59">
        <v>37406</v>
      </c>
      <c r="N58" s="58">
        <v>38717</v>
      </c>
      <c r="O58" s="29"/>
      <c r="P58" s="229" t="s">
        <v>35</v>
      </c>
      <c r="Q58" s="228" t="s">
        <v>36</v>
      </c>
      <c r="R58" s="370" t="s">
        <v>31</v>
      </c>
      <c r="S58" s="370" t="s">
        <v>57</v>
      </c>
      <c r="T58" s="30" t="s">
        <v>178</v>
      </c>
      <c r="U58" s="59" t="s">
        <v>34</v>
      </c>
      <c r="V58" s="59" t="s">
        <v>34</v>
      </c>
      <c r="W58" s="375" t="s">
        <v>29</v>
      </c>
      <c r="X58" s="228" t="s">
        <v>121</v>
      </c>
      <c r="Y58" s="228">
        <v>38631</v>
      </c>
      <c r="Z58" s="228" t="s">
        <v>157</v>
      </c>
      <c r="AA58" s="228" t="s">
        <v>34</v>
      </c>
      <c r="AB58" s="228">
        <v>45000</v>
      </c>
      <c r="AC58" s="231" t="s">
        <v>39</v>
      </c>
      <c r="AD58" s="231"/>
      <c r="AE58" s="232"/>
      <c r="AF58" s="232"/>
      <c r="AG58" s="231" t="s">
        <v>158</v>
      </c>
    </row>
    <row r="59" spans="1:33" ht="16.5" thickBot="1" x14ac:dyDescent="0.3">
      <c r="A59" s="248">
        <v>55</v>
      </c>
      <c r="B59" s="62">
        <v>30003035012008</v>
      </c>
      <c r="C59" s="63">
        <v>7</v>
      </c>
      <c r="D59" s="64" t="s">
        <v>122</v>
      </c>
      <c r="E59" s="65" t="s">
        <v>29</v>
      </c>
      <c r="F59" s="66">
        <v>400</v>
      </c>
      <c r="G59" s="67">
        <v>200</v>
      </c>
      <c r="H59" s="67">
        <v>200</v>
      </c>
      <c r="I59" s="66">
        <v>49</v>
      </c>
      <c r="J59" s="209">
        <v>2023</v>
      </c>
      <c r="K59" s="68">
        <v>44636</v>
      </c>
      <c r="L59" s="68">
        <v>44914</v>
      </c>
      <c r="M59" s="68">
        <v>45071</v>
      </c>
      <c r="N59" s="392">
        <v>46022</v>
      </c>
      <c r="O59" s="68"/>
      <c r="P59" s="69" t="s">
        <v>35</v>
      </c>
      <c r="Q59" s="69" t="s">
        <v>34</v>
      </c>
      <c r="R59" s="70" t="s">
        <v>31</v>
      </c>
      <c r="S59" s="371" t="s">
        <v>48</v>
      </c>
      <c r="T59" s="70" t="s">
        <v>29</v>
      </c>
      <c r="U59" s="69"/>
      <c r="V59" s="69"/>
      <c r="W59" s="71"/>
      <c r="X59" s="72"/>
      <c r="Y59" s="72"/>
      <c r="Z59" s="72"/>
      <c r="AA59" s="68"/>
      <c r="AB59" s="72"/>
      <c r="AC59" s="73"/>
      <c r="AD59" s="73"/>
      <c r="AE59" s="70"/>
      <c r="AF59" s="70"/>
      <c r="AG59" s="70" t="s">
        <v>59</v>
      </c>
    </row>
    <row r="60" spans="1:33" ht="120.75" thickBot="1" x14ac:dyDescent="0.3">
      <c r="A60" s="248">
        <v>56</v>
      </c>
      <c r="B60" s="24">
        <v>30001065011981</v>
      </c>
      <c r="C60" s="183">
        <v>0</v>
      </c>
      <c r="D60" s="26" t="s">
        <v>123</v>
      </c>
      <c r="E60" s="27" t="s">
        <v>177</v>
      </c>
      <c r="F60" s="57" t="s">
        <v>34</v>
      </c>
      <c r="G60" s="57" t="s">
        <v>34</v>
      </c>
      <c r="H60" s="57" t="s">
        <v>34</v>
      </c>
      <c r="I60" s="57" t="s">
        <v>34</v>
      </c>
      <c r="J60" s="359"/>
      <c r="K60" s="59"/>
      <c r="L60" s="59"/>
      <c r="M60" s="59">
        <v>37837</v>
      </c>
      <c r="N60" s="58">
        <v>39082</v>
      </c>
      <c r="O60" s="29"/>
      <c r="P60" s="59" t="s">
        <v>35</v>
      </c>
      <c r="Q60" s="59" t="s">
        <v>38</v>
      </c>
      <c r="R60" s="30" t="s">
        <v>52</v>
      </c>
      <c r="S60" s="30" t="s">
        <v>124</v>
      </c>
      <c r="T60" s="30" t="s">
        <v>178</v>
      </c>
      <c r="U60" s="59" t="s">
        <v>34</v>
      </c>
      <c r="V60" s="59" t="s">
        <v>34</v>
      </c>
      <c r="W60" s="231" t="s">
        <v>38</v>
      </c>
      <c r="X60" s="59" t="s">
        <v>34</v>
      </c>
      <c r="Y60" s="59" t="s">
        <v>34</v>
      </c>
      <c r="Z60" s="59" t="s">
        <v>34</v>
      </c>
      <c r="AA60" s="59" t="s">
        <v>34</v>
      </c>
      <c r="AB60" s="59" t="s">
        <v>34</v>
      </c>
      <c r="AC60" s="231" t="s">
        <v>125</v>
      </c>
      <c r="AD60" s="231"/>
      <c r="AE60" s="232"/>
      <c r="AF60" s="232"/>
      <c r="AG60" s="231"/>
    </row>
    <row r="61" spans="1:33" ht="45.75" thickBot="1" x14ac:dyDescent="0.3">
      <c r="A61" s="248">
        <v>57</v>
      </c>
      <c r="B61" s="24">
        <v>30000082172009</v>
      </c>
      <c r="C61" s="183">
        <v>0</v>
      </c>
      <c r="D61" s="26" t="s">
        <v>126</v>
      </c>
      <c r="E61" s="27" t="s">
        <v>38</v>
      </c>
      <c r="F61" s="57" t="s">
        <v>34</v>
      </c>
      <c r="G61" s="57" t="s">
        <v>34</v>
      </c>
      <c r="H61" s="57" t="s">
        <v>34</v>
      </c>
      <c r="I61" s="57" t="s">
        <v>34</v>
      </c>
      <c r="J61" s="57"/>
      <c r="K61" s="228"/>
      <c r="L61" s="228"/>
      <c r="M61" s="228" t="s">
        <v>34</v>
      </c>
      <c r="N61" s="389" t="s">
        <v>34</v>
      </c>
      <c r="O61" s="29"/>
      <c r="P61" s="228" t="s">
        <v>34</v>
      </c>
      <c r="Q61" s="228" t="s">
        <v>34</v>
      </c>
      <c r="R61" s="30" t="s">
        <v>34</v>
      </c>
      <c r="S61" s="30" t="s">
        <v>34</v>
      </c>
      <c r="T61" s="30" t="s">
        <v>34</v>
      </c>
      <c r="U61" s="228"/>
      <c r="V61" s="228"/>
      <c r="W61" s="231" t="s">
        <v>34</v>
      </c>
      <c r="X61" s="228" t="s">
        <v>34</v>
      </c>
      <c r="Y61" s="228" t="s">
        <v>34</v>
      </c>
      <c r="Z61" s="228" t="s">
        <v>34</v>
      </c>
      <c r="AA61" s="228" t="s">
        <v>34</v>
      </c>
      <c r="AB61" s="228" t="s">
        <v>34</v>
      </c>
      <c r="AC61" s="231" t="s">
        <v>127</v>
      </c>
      <c r="AD61" s="231" t="s">
        <v>34</v>
      </c>
      <c r="AE61" s="232"/>
      <c r="AF61" s="232"/>
      <c r="AG61" s="231"/>
    </row>
    <row r="62" spans="1:33" s="74" customFormat="1" ht="16.5" thickBot="1" x14ac:dyDescent="0.3">
      <c r="A62" s="248">
        <v>58</v>
      </c>
      <c r="B62" s="53">
        <v>30001075011981</v>
      </c>
      <c r="C62" s="45">
        <v>6</v>
      </c>
      <c r="D62" s="46" t="s">
        <v>128</v>
      </c>
      <c r="E62" s="47" t="s">
        <v>29</v>
      </c>
      <c r="F62" s="54">
        <v>1000</v>
      </c>
      <c r="G62" s="55">
        <v>250</v>
      </c>
      <c r="H62" s="55">
        <v>750</v>
      </c>
      <c r="I62" s="54">
        <v>200</v>
      </c>
      <c r="J62" s="208">
        <v>2021</v>
      </c>
      <c r="K62" s="49">
        <v>44243</v>
      </c>
      <c r="L62" s="49">
        <v>44335</v>
      </c>
      <c r="M62" s="49">
        <v>44415</v>
      </c>
      <c r="N62" s="395">
        <v>45657</v>
      </c>
      <c r="O62" s="49"/>
      <c r="P62" s="48" t="s">
        <v>35</v>
      </c>
      <c r="Q62" s="48" t="s">
        <v>34</v>
      </c>
      <c r="R62" s="50" t="s">
        <v>44</v>
      </c>
      <c r="S62" s="50" t="s">
        <v>88</v>
      </c>
      <c r="T62" s="50" t="s">
        <v>29</v>
      </c>
      <c r="U62" s="48"/>
      <c r="V62" s="48"/>
      <c r="W62" s="51"/>
      <c r="X62" s="48"/>
      <c r="Y62" s="48"/>
      <c r="Z62" s="48"/>
      <c r="AA62" s="48"/>
      <c r="AB62" s="48"/>
      <c r="AC62" s="52"/>
      <c r="AD62" s="52"/>
      <c r="AE62" s="50"/>
      <c r="AF62" s="50"/>
      <c r="AG62" s="50" t="s">
        <v>59</v>
      </c>
    </row>
    <row r="63" spans="1:33" ht="16.5" thickBot="1" x14ac:dyDescent="0.3">
      <c r="A63" s="248">
        <v>59</v>
      </c>
      <c r="B63" s="24">
        <v>30001985011994</v>
      </c>
      <c r="C63" s="183">
        <v>0</v>
      </c>
      <c r="D63" s="26" t="s">
        <v>129</v>
      </c>
      <c r="E63" s="27" t="s">
        <v>38</v>
      </c>
      <c r="F63" s="57">
        <v>17</v>
      </c>
      <c r="G63" s="57">
        <v>7</v>
      </c>
      <c r="H63" s="57">
        <v>10</v>
      </c>
      <c r="I63" s="57">
        <v>1</v>
      </c>
      <c r="J63" s="57"/>
      <c r="K63" s="228"/>
      <c r="L63" s="228"/>
      <c r="M63" s="228">
        <v>40553</v>
      </c>
      <c r="N63" s="389">
        <v>40908</v>
      </c>
      <c r="O63" s="29"/>
      <c r="P63" s="228" t="s">
        <v>35</v>
      </c>
      <c r="Q63" s="228" t="s">
        <v>34</v>
      </c>
      <c r="R63" s="30" t="s">
        <v>31</v>
      </c>
      <c r="S63" s="30" t="s">
        <v>130</v>
      </c>
      <c r="T63" s="30" t="s">
        <v>38</v>
      </c>
      <c r="U63" s="228" t="s">
        <v>34</v>
      </c>
      <c r="V63" s="228" t="s">
        <v>34</v>
      </c>
      <c r="W63" s="231" t="s">
        <v>38</v>
      </c>
      <c r="X63" s="228" t="s">
        <v>34</v>
      </c>
      <c r="Y63" s="228" t="s">
        <v>34</v>
      </c>
      <c r="Z63" s="228" t="s">
        <v>34</v>
      </c>
      <c r="AA63" s="228" t="s">
        <v>34</v>
      </c>
      <c r="AB63" s="228" t="s">
        <v>34</v>
      </c>
      <c r="AC63" s="231" t="s">
        <v>39</v>
      </c>
      <c r="AD63" s="231" t="s">
        <v>34</v>
      </c>
      <c r="AE63" s="232"/>
      <c r="AF63" s="232"/>
      <c r="AG63" s="231"/>
    </row>
    <row r="64" spans="1:33" ht="300.75" thickBot="1" x14ac:dyDescent="0.3">
      <c r="A64" s="248">
        <v>60</v>
      </c>
      <c r="B64" s="75">
        <v>30001085011981</v>
      </c>
      <c r="C64" s="76">
        <v>2</v>
      </c>
      <c r="D64" s="77" t="s">
        <v>131</v>
      </c>
      <c r="E64" s="78" t="s">
        <v>29</v>
      </c>
      <c r="F64" s="201">
        <v>500</v>
      </c>
      <c r="G64" s="202">
        <v>400</v>
      </c>
      <c r="H64" s="202">
        <v>100</v>
      </c>
      <c r="I64" s="201">
        <v>400</v>
      </c>
      <c r="J64" s="210">
        <v>2015</v>
      </c>
      <c r="K64" s="187">
        <v>74568</v>
      </c>
      <c r="L64" s="187">
        <v>41977</v>
      </c>
      <c r="M64" s="187">
        <v>42296</v>
      </c>
      <c r="N64" s="396">
        <v>43100</v>
      </c>
      <c r="O64" s="80"/>
      <c r="P64" s="80" t="s">
        <v>35</v>
      </c>
      <c r="Q64" s="80" t="s">
        <v>34</v>
      </c>
      <c r="R64" s="81" t="s">
        <v>31</v>
      </c>
      <c r="S64" s="81" t="s">
        <v>222</v>
      </c>
      <c r="T64" s="81" t="s">
        <v>29</v>
      </c>
      <c r="U64" s="79">
        <v>43607</v>
      </c>
      <c r="V64" s="79"/>
      <c r="W64" s="82" t="s">
        <v>29</v>
      </c>
      <c r="X64" s="83" t="s">
        <v>214</v>
      </c>
      <c r="Y64" s="84" t="s">
        <v>215</v>
      </c>
      <c r="Z64" s="79" t="s">
        <v>216</v>
      </c>
      <c r="AA64" s="84"/>
      <c r="AB64" s="80">
        <v>45348</v>
      </c>
      <c r="AC64" s="86" t="s">
        <v>181</v>
      </c>
      <c r="AD64" s="82"/>
      <c r="AE64" s="81"/>
      <c r="AF64" s="81"/>
      <c r="AG64" s="250" t="s">
        <v>163</v>
      </c>
    </row>
    <row r="65" spans="1:33" s="74" customFormat="1" ht="30.75" thickBot="1" x14ac:dyDescent="0.3">
      <c r="A65" s="248">
        <v>61</v>
      </c>
      <c r="B65" s="32">
        <v>30002355011998</v>
      </c>
      <c r="C65" s="25">
        <v>1</v>
      </c>
      <c r="D65" s="33" t="s">
        <v>132</v>
      </c>
      <c r="E65" s="34" t="s">
        <v>29</v>
      </c>
      <c r="F65" s="117" t="s">
        <v>34</v>
      </c>
      <c r="G65" s="35" t="s">
        <v>34</v>
      </c>
      <c r="H65" s="35" t="s">
        <v>34</v>
      </c>
      <c r="I65" s="35" t="s">
        <v>34</v>
      </c>
      <c r="J65" s="35"/>
      <c r="K65" s="37"/>
      <c r="L65" s="37"/>
      <c r="M65" s="234">
        <v>36068</v>
      </c>
      <c r="N65" s="400">
        <v>36769</v>
      </c>
      <c r="O65" s="37"/>
      <c r="P65" s="37" t="s">
        <v>35</v>
      </c>
      <c r="Q65" s="37" t="s">
        <v>34</v>
      </c>
      <c r="R65" s="39" t="s">
        <v>44</v>
      </c>
      <c r="S65" s="39" t="s">
        <v>37</v>
      </c>
      <c r="T65" s="39" t="s">
        <v>38</v>
      </c>
      <c r="U65" s="37" t="s">
        <v>34</v>
      </c>
      <c r="V65" s="37" t="s">
        <v>34</v>
      </c>
      <c r="W65" s="40" t="s">
        <v>38</v>
      </c>
      <c r="X65" s="37" t="s">
        <v>34</v>
      </c>
      <c r="Y65" s="37" t="s">
        <v>34</v>
      </c>
      <c r="Z65" s="37" t="s">
        <v>34</v>
      </c>
      <c r="AA65" s="37" t="s">
        <v>34</v>
      </c>
      <c r="AB65" s="37" t="s">
        <v>34</v>
      </c>
      <c r="AC65" s="40" t="s">
        <v>42</v>
      </c>
      <c r="AD65" s="40" t="s">
        <v>34</v>
      </c>
      <c r="AE65" s="40"/>
      <c r="AF65" s="40"/>
      <c r="AG65" s="40"/>
    </row>
    <row r="66" spans="1:33" ht="30.75" thickBot="1" x14ac:dyDescent="0.3">
      <c r="A66" s="248">
        <v>62</v>
      </c>
      <c r="B66" s="32">
        <v>30002325011998</v>
      </c>
      <c r="C66" s="25">
        <v>1</v>
      </c>
      <c r="D66" s="33" t="s">
        <v>133</v>
      </c>
      <c r="E66" s="34" t="s">
        <v>29</v>
      </c>
      <c r="F66" s="35" t="s">
        <v>34</v>
      </c>
      <c r="G66" s="36" t="s">
        <v>34</v>
      </c>
      <c r="H66" s="36"/>
      <c r="I66" s="117" t="s">
        <v>34</v>
      </c>
      <c r="J66" s="35"/>
      <c r="K66" s="37"/>
      <c r="L66" s="37"/>
      <c r="M66" s="234">
        <v>35864</v>
      </c>
      <c r="N66" s="400">
        <v>36197</v>
      </c>
      <c r="O66" s="37"/>
      <c r="P66" s="37" t="s">
        <v>35</v>
      </c>
      <c r="Q66" s="37" t="s">
        <v>34</v>
      </c>
      <c r="R66" s="39" t="s">
        <v>44</v>
      </c>
      <c r="S66" s="39" t="s">
        <v>37</v>
      </c>
      <c r="T66" s="39" t="s">
        <v>38</v>
      </c>
      <c r="U66" s="37" t="s">
        <v>34</v>
      </c>
      <c r="V66" s="37" t="s">
        <v>34</v>
      </c>
      <c r="W66" s="40" t="s">
        <v>38</v>
      </c>
      <c r="X66" s="37" t="s">
        <v>34</v>
      </c>
      <c r="Y66" s="37" t="s">
        <v>34</v>
      </c>
      <c r="Z66" s="37" t="s">
        <v>34</v>
      </c>
      <c r="AA66" s="37" t="s">
        <v>34</v>
      </c>
      <c r="AB66" s="37" t="s">
        <v>34</v>
      </c>
      <c r="AC66" s="40" t="s">
        <v>39</v>
      </c>
      <c r="AD66" s="40" t="s">
        <v>34</v>
      </c>
      <c r="AE66" s="40"/>
      <c r="AF66" s="40"/>
      <c r="AG66" s="40"/>
    </row>
    <row r="67" spans="1:33" s="74" customFormat="1" ht="16.5" thickBot="1" x14ac:dyDescent="0.3">
      <c r="A67" s="248">
        <v>63</v>
      </c>
      <c r="B67" s="53">
        <v>30104175012023</v>
      </c>
      <c r="C67" s="45">
        <v>6</v>
      </c>
      <c r="D67" s="46" t="s">
        <v>134</v>
      </c>
      <c r="E67" s="47" t="s">
        <v>29</v>
      </c>
      <c r="F67" s="54">
        <v>300</v>
      </c>
      <c r="G67" s="55">
        <v>200</v>
      </c>
      <c r="H67" s="55">
        <v>100</v>
      </c>
      <c r="I67" s="110">
        <v>21</v>
      </c>
      <c r="J67" s="208">
        <v>2023</v>
      </c>
      <c r="K67" s="49">
        <v>44904</v>
      </c>
      <c r="L67" s="49">
        <v>44942</v>
      </c>
      <c r="M67" s="49">
        <v>44995</v>
      </c>
      <c r="N67" s="401">
        <v>45291</v>
      </c>
      <c r="O67" s="395">
        <v>45657</v>
      </c>
      <c r="P67" s="48" t="s">
        <v>35</v>
      </c>
      <c r="Q67" s="48" t="s">
        <v>34</v>
      </c>
      <c r="R67" s="50" t="s">
        <v>31</v>
      </c>
      <c r="S67" s="50" t="s">
        <v>242</v>
      </c>
      <c r="T67" s="50" t="s">
        <v>29</v>
      </c>
      <c r="U67" s="48"/>
      <c r="V67" s="48"/>
      <c r="W67" s="50"/>
      <c r="X67" s="111"/>
      <c r="Y67" s="111"/>
      <c r="Z67" s="111"/>
      <c r="AA67" s="111"/>
      <c r="AB67" s="111"/>
      <c r="AC67" s="52"/>
      <c r="AD67" s="52"/>
      <c r="AE67" s="50"/>
      <c r="AF67" s="50"/>
      <c r="AG67" s="50" t="s">
        <v>59</v>
      </c>
    </row>
    <row r="68" spans="1:33" ht="16.5" thickBot="1" x14ac:dyDescent="0.3">
      <c r="A68" s="248">
        <v>64</v>
      </c>
      <c r="B68" s="62">
        <v>30001665011992</v>
      </c>
      <c r="C68" s="63">
        <v>7</v>
      </c>
      <c r="D68" s="64" t="s">
        <v>135</v>
      </c>
      <c r="E68" s="65" t="s">
        <v>29</v>
      </c>
      <c r="F68" s="66">
        <v>750</v>
      </c>
      <c r="G68" s="67">
        <v>250</v>
      </c>
      <c r="H68" s="67">
        <v>500</v>
      </c>
      <c r="I68" s="66">
        <v>100</v>
      </c>
      <c r="J68" s="209">
        <v>2021</v>
      </c>
      <c r="K68" s="68">
        <v>44265</v>
      </c>
      <c r="L68" s="68">
        <v>44393</v>
      </c>
      <c r="M68" s="103">
        <v>44602</v>
      </c>
      <c r="N68" s="392">
        <v>46022</v>
      </c>
      <c r="O68" s="68"/>
      <c r="P68" s="69" t="s">
        <v>30</v>
      </c>
      <c r="Q68" s="69">
        <v>46022</v>
      </c>
      <c r="R68" s="70" t="s">
        <v>31</v>
      </c>
      <c r="S68" s="70" t="s">
        <v>48</v>
      </c>
      <c r="T68" s="70" t="s">
        <v>29</v>
      </c>
      <c r="U68" s="69"/>
      <c r="V68" s="69"/>
      <c r="W68" s="104"/>
      <c r="X68" s="122"/>
      <c r="Y68" s="122"/>
      <c r="Z68" s="122"/>
      <c r="AA68" s="122"/>
      <c r="AB68" s="122"/>
      <c r="AC68" s="73"/>
      <c r="AD68" s="73"/>
      <c r="AE68" s="70"/>
      <c r="AF68" s="70"/>
      <c r="AG68" s="70" t="s">
        <v>59</v>
      </c>
    </row>
    <row r="69" spans="1:33" ht="30.75" thickBot="1" x14ac:dyDescent="0.3">
      <c r="A69" s="248">
        <v>65</v>
      </c>
      <c r="B69" s="62">
        <v>30002095011996</v>
      </c>
      <c r="C69" s="63">
        <v>7</v>
      </c>
      <c r="D69" s="64" t="s">
        <v>136</v>
      </c>
      <c r="E69" s="65" t="s">
        <v>29</v>
      </c>
      <c r="F69" s="66">
        <v>36</v>
      </c>
      <c r="G69" s="67">
        <v>36</v>
      </c>
      <c r="H69" s="67">
        <v>0</v>
      </c>
      <c r="I69" s="66">
        <v>2</v>
      </c>
      <c r="J69" s="209">
        <v>2021</v>
      </c>
      <c r="K69" s="68">
        <v>43753</v>
      </c>
      <c r="L69" s="68">
        <v>44361</v>
      </c>
      <c r="M69" s="68">
        <v>44530</v>
      </c>
      <c r="N69" s="392">
        <v>46752</v>
      </c>
      <c r="O69" s="68"/>
      <c r="P69" s="69" t="s">
        <v>35</v>
      </c>
      <c r="Q69" s="68" t="s">
        <v>34</v>
      </c>
      <c r="R69" s="70" t="s">
        <v>31</v>
      </c>
      <c r="S69" s="70" t="s">
        <v>48</v>
      </c>
      <c r="T69" s="70" t="s">
        <v>29</v>
      </c>
      <c r="U69" s="69"/>
      <c r="V69" s="69"/>
      <c r="W69" s="104"/>
      <c r="X69" s="122"/>
      <c r="Y69" s="122"/>
      <c r="Z69" s="122"/>
      <c r="AA69" s="122"/>
      <c r="AB69" s="122"/>
      <c r="AC69" s="73"/>
      <c r="AD69" s="73"/>
      <c r="AE69" s="70"/>
      <c r="AF69" s="70"/>
      <c r="AG69" s="70" t="s">
        <v>59</v>
      </c>
    </row>
    <row r="70" spans="1:33" ht="255.75" thickBot="1" x14ac:dyDescent="0.3">
      <c r="A70" s="248">
        <v>66</v>
      </c>
      <c r="B70" s="11">
        <v>30003045012008</v>
      </c>
      <c r="C70" s="12">
        <v>3</v>
      </c>
      <c r="D70" s="13" t="s">
        <v>137</v>
      </c>
      <c r="E70" s="14" t="s">
        <v>29</v>
      </c>
      <c r="F70" s="199">
        <v>800</v>
      </c>
      <c r="G70" s="200">
        <v>730</v>
      </c>
      <c r="H70" s="200">
        <v>70</v>
      </c>
      <c r="I70" s="199">
        <v>20</v>
      </c>
      <c r="J70" s="207">
        <v>2018</v>
      </c>
      <c r="K70" s="188">
        <v>43083</v>
      </c>
      <c r="L70" s="188">
        <v>43264</v>
      </c>
      <c r="M70" s="188">
        <v>43294</v>
      </c>
      <c r="N70" s="388">
        <v>44926</v>
      </c>
      <c r="O70" s="16"/>
      <c r="P70" s="15" t="s">
        <v>47</v>
      </c>
      <c r="Q70" s="15">
        <v>44858</v>
      </c>
      <c r="R70" s="17" t="s">
        <v>31</v>
      </c>
      <c r="S70" s="17" t="s">
        <v>68</v>
      </c>
      <c r="T70" s="17" t="s">
        <v>29</v>
      </c>
      <c r="U70" s="15">
        <v>44994</v>
      </c>
      <c r="V70" s="15"/>
      <c r="W70" s="18" t="s">
        <v>29</v>
      </c>
      <c r="X70" s="19" t="s">
        <v>217</v>
      </c>
      <c r="Y70" s="21" t="s">
        <v>184</v>
      </c>
      <c r="Z70" s="21" t="s">
        <v>231</v>
      </c>
      <c r="AA70" s="21" t="s">
        <v>253</v>
      </c>
      <c r="AB70" s="16">
        <v>45352</v>
      </c>
      <c r="AC70" s="18" t="s">
        <v>80</v>
      </c>
      <c r="AD70" s="18"/>
      <c r="AE70" s="17"/>
      <c r="AF70" s="17"/>
      <c r="AG70" s="18"/>
    </row>
    <row r="71" spans="1:33" ht="105.75" thickBot="1" x14ac:dyDescent="0.3">
      <c r="A71" s="248">
        <v>67</v>
      </c>
      <c r="B71" s="11">
        <v>30001355011981</v>
      </c>
      <c r="C71" s="12">
        <v>3</v>
      </c>
      <c r="D71" s="13" t="s">
        <v>138</v>
      </c>
      <c r="E71" s="14" t="s">
        <v>29</v>
      </c>
      <c r="F71" s="199">
        <v>20000</v>
      </c>
      <c r="G71" s="200">
        <v>18000</v>
      </c>
      <c r="H71" s="200">
        <v>2000</v>
      </c>
      <c r="I71" s="199">
        <v>3000</v>
      </c>
      <c r="J71" s="207">
        <v>2013</v>
      </c>
      <c r="K71" s="188">
        <v>40344</v>
      </c>
      <c r="L71" s="188">
        <v>41474</v>
      </c>
      <c r="M71" s="188">
        <v>41570</v>
      </c>
      <c r="N71" s="388">
        <v>43465</v>
      </c>
      <c r="O71" s="16"/>
      <c r="P71" s="15" t="s">
        <v>35</v>
      </c>
      <c r="Q71" s="15">
        <v>42307</v>
      </c>
      <c r="R71" s="17" t="s">
        <v>44</v>
      </c>
      <c r="S71" s="17" t="s">
        <v>68</v>
      </c>
      <c r="T71" s="17" t="s">
        <v>29</v>
      </c>
      <c r="U71" s="15">
        <v>43559</v>
      </c>
      <c r="V71" s="15"/>
      <c r="W71" s="17" t="s">
        <v>29</v>
      </c>
      <c r="X71" s="19" t="s">
        <v>139</v>
      </c>
      <c r="Y71" s="20" t="s">
        <v>140</v>
      </c>
      <c r="Z71" s="21" t="s">
        <v>252</v>
      </c>
      <c r="AA71" s="308">
        <v>45358</v>
      </c>
      <c r="AB71" s="16">
        <v>45352</v>
      </c>
      <c r="AC71" s="18" t="s">
        <v>267</v>
      </c>
      <c r="AD71" s="17" t="s">
        <v>34</v>
      </c>
      <c r="AE71" s="17"/>
      <c r="AF71" s="17"/>
      <c r="AG71" s="17"/>
    </row>
    <row r="72" spans="1:33" ht="60.75" thickBot="1" x14ac:dyDescent="0.3">
      <c r="A72" s="248">
        <v>68</v>
      </c>
      <c r="B72" s="264">
        <v>30001375011982</v>
      </c>
      <c r="C72" s="89">
        <v>4</v>
      </c>
      <c r="D72" s="90" t="s">
        <v>141</v>
      </c>
      <c r="E72" s="91" t="s">
        <v>29</v>
      </c>
      <c r="F72" s="267">
        <v>1275</v>
      </c>
      <c r="G72" s="266">
        <v>829</v>
      </c>
      <c r="H72" s="266">
        <v>446</v>
      </c>
      <c r="I72" s="265">
        <v>85</v>
      </c>
      <c r="J72" s="268">
        <v>2022</v>
      </c>
      <c r="K72" s="278">
        <v>44469</v>
      </c>
      <c r="L72" s="278">
        <v>44531</v>
      </c>
      <c r="M72" s="278">
        <v>44625</v>
      </c>
      <c r="N72" s="394">
        <v>45291</v>
      </c>
      <c r="O72" s="93"/>
      <c r="P72" s="92" t="s">
        <v>35</v>
      </c>
      <c r="Q72" s="92">
        <v>45230</v>
      </c>
      <c r="R72" s="94" t="s">
        <v>44</v>
      </c>
      <c r="S72" s="94" t="s">
        <v>222</v>
      </c>
      <c r="T72" s="94" t="s">
        <v>29</v>
      </c>
      <c r="U72" s="92">
        <v>45309</v>
      </c>
      <c r="V72" s="92" t="s">
        <v>34</v>
      </c>
      <c r="W72" s="269" t="s">
        <v>29</v>
      </c>
      <c r="X72" s="123" t="s">
        <v>142</v>
      </c>
      <c r="Y72" s="123" t="s">
        <v>34</v>
      </c>
      <c r="Z72" s="124" t="s">
        <v>237</v>
      </c>
      <c r="AA72" s="92" t="s">
        <v>249</v>
      </c>
      <c r="AB72" s="93">
        <v>45352</v>
      </c>
      <c r="AC72" s="105" t="s">
        <v>80</v>
      </c>
      <c r="AD72" s="105"/>
      <c r="AE72" s="94">
        <f>L72-K72</f>
        <v>62</v>
      </c>
      <c r="AF72" s="94">
        <f>M72-L72</f>
        <v>94</v>
      </c>
      <c r="AG72" s="94" t="s">
        <v>59</v>
      </c>
    </row>
    <row r="73" spans="1:33" ht="90.75" thickBot="1" x14ac:dyDescent="0.3">
      <c r="A73" s="248">
        <v>69</v>
      </c>
      <c r="B73" s="350">
        <v>30001365011982</v>
      </c>
      <c r="C73" s="89">
        <v>4</v>
      </c>
      <c r="D73" s="90" t="s">
        <v>143</v>
      </c>
      <c r="E73" s="91" t="s">
        <v>29</v>
      </c>
      <c r="F73" s="267">
        <v>500</v>
      </c>
      <c r="G73" s="266">
        <v>400</v>
      </c>
      <c r="H73" s="266">
        <v>100</v>
      </c>
      <c r="I73" s="267">
        <v>10</v>
      </c>
      <c r="J73" s="268">
        <v>2023</v>
      </c>
      <c r="K73" s="278">
        <v>44498</v>
      </c>
      <c r="L73" s="278">
        <v>44523</v>
      </c>
      <c r="M73" s="278">
        <v>44646</v>
      </c>
      <c r="N73" s="279">
        <v>45291</v>
      </c>
      <c r="O73" s="93"/>
      <c r="P73" s="92" t="s">
        <v>35</v>
      </c>
      <c r="Q73" s="284">
        <v>45230</v>
      </c>
      <c r="R73" s="94" t="s">
        <v>44</v>
      </c>
      <c r="S73" s="94" t="s">
        <v>222</v>
      </c>
      <c r="T73" s="94" t="s">
        <v>29</v>
      </c>
      <c r="U73" s="92">
        <v>45309</v>
      </c>
      <c r="V73" s="92" t="s">
        <v>34</v>
      </c>
      <c r="W73" s="269" t="s">
        <v>29</v>
      </c>
      <c r="X73" s="106" t="s">
        <v>144</v>
      </c>
      <c r="Y73" s="106" t="s">
        <v>145</v>
      </c>
      <c r="Z73" s="285" t="s">
        <v>238</v>
      </c>
      <c r="AA73" s="92" t="s">
        <v>250</v>
      </c>
      <c r="AB73" s="292">
        <v>45352</v>
      </c>
      <c r="AC73" s="105" t="s">
        <v>80</v>
      </c>
      <c r="AD73" s="105"/>
      <c r="AE73" s="94">
        <f>L73-K73</f>
        <v>25</v>
      </c>
      <c r="AF73" s="94">
        <f>M73-L73</f>
        <v>123</v>
      </c>
      <c r="AG73" s="94" t="s">
        <v>59</v>
      </c>
    </row>
    <row r="74" spans="1:33" s="56" customFormat="1" ht="30.75" thickBot="1" x14ac:dyDescent="0.3">
      <c r="A74" s="248">
        <v>70</v>
      </c>
      <c r="B74" s="62">
        <v>30003155012009</v>
      </c>
      <c r="C74" s="63">
        <v>7</v>
      </c>
      <c r="D74" s="64" t="s">
        <v>146</v>
      </c>
      <c r="E74" s="65" t="s">
        <v>29</v>
      </c>
      <c r="F74" s="382">
        <v>1730</v>
      </c>
      <c r="G74" s="383">
        <v>711</v>
      </c>
      <c r="H74" s="383">
        <v>1019</v>
      </c>
      <c r="I74" s="384">
        <v>2</v>
      </c>
      <c r="J74" s="385">
        <v>2016</v>
      </c>
      <c r="K74" s="386">
        <v>42074</v>
      </c>
      <c r="L74" s="386">
        <v>42432</v>
      </c>
      <c r="M74" s="386">
        <v>42465</v>
      </c>
      <c r="N74" s="409">
        <v>43861</v>
      </c>
      <c r="O74" s="392">
        <v>45688</v>
      </c>
      <c r="P74" s="69" t="s">
        <v>35</v>
      </c>
      <c r="Q74" s="69" t="s">
        <v>34</v>
      </c>
      <c r="R74" s="70" t="s">
        <v>44</v>
      </c>
      <c r="S74" s="70" t="s">
        <v>242</v>
      </c>
      <c r="T74" s="70" t="s">
        <v>29</v>
      </c>
      <c r="U74" s="69"/>
      <c r="V74" s="69"/>
      <c r="W74" s="70"/>
      <c r="X74" s="69"/>
      <c r="Y74" s="69"/>
      <c r="Z74" s="69"/>
      <c r="AA74" s="69"/>
      <c r="AB74" s="69"/>
      <c r="AC74" s="70"/>
      <c r="AD74" s="70"/>
      <c r="AE74" s="70"/>
      <c r="AF74" s="70"/>
      <c r="AG74" s="70" t="s">
        <v>261</v>
      </c>
    </row>
    <row r="75" spans="1:33" ht="16.5" thickBot="1" x14ac:dyDescent="0.3">
      <c r="A75" s="127"/>
      <c r="B75" s="128"/>
      <c r="C75" s="128"/>
      <c r="F75" s="131"/>
      <c r="G75" s="131"/>
      <c r="H75" s="131"/>
      <c r="I75" s="131"/>
      <c r="AE75" s="227"/>
      <c r="AF75" s="227"/>
    </row>
    <row r="76" spans="1:33" s="138" customFormat="1" ht="19.5" thickBot="1" x14ac:dyDescent="0.35">
      <c r="A76" s="133"/>
      <c r="B76" s="133"/>
      <c r="C76" s="348" t="s">
        <v>172</v>
      </c>
      <c r="D76" s="348"/>
      <c r="E76" s="134">
        <f>COUNTA(E5:E74)</f>
        <v>70</v>
      </c>
      <c r="F76" s="134">
        <f>SUM(F5:F74)</f>
        <v>272240</v>
      </c>
      <c r="G76" s="135">
        <f>SUM(G5:G74)</f>
        <v>167475</v>
      </c>
      <c r="H76" s="135">
        <f>SUM(H5:H74)</f>
        <v>98433</v>
      </c>
      <c r="I76" s="136">
        <f>SUM(I5:I74)</f>
        <v>31774</v>
      </c>
      <c r="J76" s="213"/>
      <c r="K76" s="137"/>
      <c r="L76" s="137"/>
      <c r="M76" s="346" t="s">
        <v>147</v>
      </c>
      <c r="N76" s="347"/>
      <c r="O76" s="347"/>
      <c r="P76" s="309"/>
      <c r="Q76" s="309"/>
      <c r="R76" s="134">
        <f>COUNTIF($R$5:$R$74,"vigente")</f>
        <v>64</v>
      </c>
      <c r="S76" s="137"/>
      <c r="T76" s="137"/>
      <c r="U76" s="137"/>
      <c r="V76" s="137"/>
      <c r="W76" s="132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</row>
    <row r="77" spans="1:33" ht="16.5" thickBot="1" x14ac:dyDescent="0.3">
      <c r="F77" s="131"/>
      <c r="G77" s="131"/>
      <c r="H77" s="131"/>
      <c r="I77" s="131"/>
    </row>
    <row r="78" spans="1:33" ht="16.5" thickBot="1" x14ac:dyDescent="0.3">
      <c r="B78" s="141"/>
      <c r="C78" s="342">
        <v>0</v>
      </c>
      <c r="D78" s="344" t="s">
        <v>156</v>
      </c>
      <c r="E78" s="191">
        <f>COUNTIF($C$5:$C$74,C78)</f>
        <v>9</v>
      </c>
      <c r="F78" s="192">
        <f>SUMIF($C$5:$C$73,C78,$F$5:F$73)</f>
        <v>1596</v>
      </c>
      <c r="G78" s="193">
        <f>SUMIF($C$5:$C$73,C78,$G$5:G$73)</f>
        <v>7</v>
      </c>
      <c r="H78" s="193">
        <f>SUMIF($C$5:$C$73,C78,$H$5:H$73)</f>
        <v>10</v>
      </c>
      <c r="I78" s="192">
        <f>SUMIF($C$5:$C$73,C78,$I$5:I$73)</f>
        <v>173</v>
      </c>
      <c r="J78" s="214"/>
    </row>
    <row r="79" spans="1:33" ht="16.5" thickBot="1" x14ac:dyDescent="0.3">
      <c r="B79" s="141"/>
      <c r="C79" s="343"/>
      <c r="D79" s="345"/>
      <c r="E79" s="194">
        <f>E78/E95</f>
        <v>0.12857142857142856</v>
      </c>
      <c r="F79" s="194">
        <f ca="1">F78/F95</f>
        <v>5.8999667295109234E-3</v>
      </c>
      <c r="G79" s="194">
        <f ca="1">G78/G95</f>
        <v>4.1975486315991462E-5</v>
      </c>
      <c r="H79" s="194">
        <f ca="1">H78/H95</f>
        <v>1.0265464922906359E-4</v>
      </c>
      <c r="I79" s="194">
        <f ca="1">I78/I95</f>
        <v>5.4450459524109278E-3</v>
      </c>
      <c r="J79" s="215"/>
    </row>
    <row r="80" spans="1:33" ht="16.5" thickBot="1" x14ac:dyDescent="0.3">
      <c r="B80" s="141"/>
      <c r="C80" s="338">
        <v>1</v>
      </c>
      <c r="D80" s="340" t="s">
        <v>148</v>
      </c>
      <c r="E80" s="195">
        <f>COUNTIF($C$5:$C$74,C80)</f>
        <v>15</v>
      </c>
      <c r="F80" s="196">
        <f>SUMIF($C$5:$C$73,C80,$F$5:F$73)</f>
        <v>4283</v>
      </c>
      <c r="G80" s="197">
        <f>SUMIF($C$5:$C$73,C80,$G$5:G$73)</f>
        <v>1000</v>
      </c>
      <c r="H80" s="197">
        <f>SUMIF($C$5:$C$73,C80,$H$5:H$73)</f>
        <v>500</v>
      </c>
      <c r="I80" s="196">
        <f>SUMIF($C$5:$C$73,C80,$I$5:I$73)</f>
        <v>389</v>
      </c>
      <c r="J80" s="216"/>
      <c r="R80" s="132"/>
      <c r="W80" s="130"/>
      <c r="AC80" s="23"/>
      <c r="AD80" s="23"/>
      <c r="AE80" s="23"/>
      <c r="AF80" s="23"/>
      <c r="AG80" s="23"/>
    </row>
    <row r="81" spans="1:33" ht="16.5" thickBot="1" x14ac:dyDescent="0.3">
      <c r="B81" s="141"/>
      <c r="C81" s="339"/>
      <c r="D81" s="341"/>
      <c r="E81" s="198">
        <f>E80/E95</f>
        <v>0.21428571428571427</v>
      </c>
      <c r="F81" s="198">
        <f ca="1">F80/F95</f>
        <v>1.5833056079257699E-2</v>
      </c>
      <c r="G81" s="198">
        <f ca="1">G80/G95</f>
        <v>5.9964980451416372E-3</v>
      </c>
      <c r="H81" s="198">
        <f ca="1">H80/H95</f>
        <v>5.1327324614531796E-3</v>
      </c>
      <c r="I81" s="198">
        <f ca="1">I80/I95</f>
        <v>1.2243484829409543E-2</v>
      </c>
      <c r="J81" s="217"/>
      <c r="R81" s="132"/>
      <c r="W81" s="130"/>
      <c r="AC81" s="23"/>
      <c r="AD81" s="23"/>
      <c r="AE81" s="23"/>
      <c r="AF81" s="23"/>
      <c r="AG81" s="23"/>
    </row>
    <row r="82" spans="1:33" ht="16.5" thickBot="1" x14ac:dyDescent="0.3">
      <c r="B82" s="141"/>
      <c r="C82" s="330">
        <v>2</v>
      </c>
      <c r="D82" s="332" t="s">
        <v>191</v>
      </c>
      <c r="E82" s="152">
        <f>COUNTIF($C$5:$C$74,C82)</f>
        <v>4</v>
      </c>
      <c r="F82" s="153">
        <f>SUMIF($C$5:$C$73,C82,$F$5:F$73)</f>
        <v>3820</v>
      </c>
      <c r="G82" s="154">
        <f>SUMIF($C$5:$C$73,C82,$G$5:G$73)</f>
        <v>1100</v>
      </c>
      <c r="H82" s="154">
        <f>SUMIF($C$5:$C$73,C82,$H$5:H$73)</f>
        <v>900</v>
      </c>
      <c r="I82" s="153">
        <f>SUMIF($C$5:$C$73,C82,$I$5:I$73)</f>
        <v>951</v>
      </c>
      <c r="J82" s="216"/>
      <c r="R82" s="132"/>
      <c r="W82" s="130"/>
      <c r="AC82" s="23"/>
      <c r="AD82" s="23"/>
      <c r="AE82" s="23"/>
      <c r="AF82" s="23"/>
      <c r="AG82" s="23"/>
    </row>
    <row r="83" spans="1:33" ht="16.5" thickBot="1" x14ac:dyDescent="0.3">
      <c r="B83" s="141"/>
      <c r="C83" s="331"/>
      <c r="D83" s="333"/>
      <c r="E83" s="155">
        <f>E82/E95</f>
        <v>5.7142857142857141E-2</v>
      </c>
      <c r="F83" s="155">
        <f ca="1">F82/F95</f>
        <v>1.4121474252338177E-2</v>
      </c>
      <c r="G83" s="155">
        <f ca="1">G82/G95</f>
        <v>6.5961478496558007E-3</v>
      </c>
      <c r="H83" s="155">
        <f ca="1">H82/H95</f>
        <v>9.2389184306157224E-3</v>
      </c>
      <c r="I83" s="155">
        <f ca="1">I82/I95</f>
        <v>2.9932015611230014E-2</v>
      </c>
      <c r="J83" s="218"/>
      <c r="R83" s="132"/>
      <c r="W83" s="130"/>
      <c r="AC83" s="23"/>
      <c r="AD83" s="23"/>
      <c r="AE83" s="23"/>
      <c r="AF83" s="23"/>
      <c r="AG83" s="23"/>
    </row>
    <row r="84" spans="1:33" s="130" customFormat="1" ht="16.5" thickBot="1" x14ac:dyDescent="0.3">
      <c r="A84" s="139"/>
      <c r="B84" s="141"/>
      <c r="C84" s="334">
        <v>3</v>
      </c>
      <c r="D84" s="336" t="s">
        <v>190</v>
      </c>
      <c r="E84" s="146">
        <f>COUNTIF($C$5:$C$74,C84)</f>
        <v>9</v>
      </c>
      <c r="F84" s="147">
        <f ca="1">SUMIF($C$5:$C$74,C84,$F$5:F$73)</f>
        <v>89900</v>
      </c>
      <c r="G84" s="148">
        <f ca="1">SUMIF($C$5:$C$74,C84,$G$5:G$73)</f>
        <v>66799</v>
      </c>
      <c r="H84" s="148">
        <f ca="1">SUMIF($C$5:$C$74,C84,$H$5:H$73)</f>
        <v>23101</v>
      </c>
      <c r="I84" s="147">
        <f ca="1">SUMIF($C$5:$C$74,C84,$I$5:I$73)</f>
        <v>5905</v>
      </c>
      <c r="J84" s="216"/>
      <c r="P84" s="149"/>
      <c r="Q84" s="149"/>
      <c r="R84" s="132"/>
    </row>
    <row r="85" spans="1:33" s="130" customFormat="1" ht="16.5" thickBot="1" x14ac:dyDescent="0.3">
      <c r="A85" s="139"/>
      <c r="B85" s="141"/>
      <c r="C85" s="335"/>
      <c r="D85" s="337"/>
      <c r="E85" s="150">
        <f>E84/E95</f>
        <v>0.12857142857142856</v>
      </c>
      <c r="F85" s="151">
        <f ca="1">F84/F95</f>
        <v>0.33233521866104765</v>
      </c>
      <c r="G85" s="151">
        <f ca="1">G84/G95</f>
        <v>0.40056007291741624</v>
      </c>
      <c r="H85" s="151">
        <f ca="1">H84/H95</f>
        <v>0.2371425051840598</v>
      </c>
      <c r="I85" s="151">
        <f ca="1">I84/I95</f>
        <v>0.18585547022535565</v>
      </c>
      <c r="J85" s="217"/>
      <c r="P85" s="149"/>
      <c r="Q85" s="149"/>
      <c r="R85" s="132"/>
    </row>
    <row r="86" spans="1:33" s="130" customFormat="1" ht="16.5" thickBot="1" x14ac:dyDescent="0.3">
      <c r="A86" s="139"/>
      <c r="B86" s="141"/>
      <c r="C86" s="318">
        <v>4</v>
      </c>
      <c r="D86" s="320" t="s">
        <v>189</v>
      </c>
      <c r="E86" s="142">
        <f>COUNTIF($C$5:$C$74,C86)</f>
        <v>9</v>
      </c>
      <c r="F86" s="143">
        <f>SUMIF($C$5:$C$73,C86,$F$5:F$73)</f>
        <v>36250</v>
      </c>
      <c r="G86" s="144">
        <f>SUMIF($C$5:$C$73,C86,$G$5:G$73)</f>
        <v>18624</v>
      </c>
      <c r="H86" s="144">
        <f>SUMIF($C$5:$C$73,C86,$H$5:H$73)</f>
        <v>17626</v>
      </c>
      <c r="I86" s="143">
        <f>SUMIF($C$5:$C$73,C86,$I$5:I$73)</f>
        <v>343</v>
      </c>
      <c r="J86" s="216"/>
      <c r="R86" s="132"/>
    </row>
    <row r="87" spans="1:33" s="130" customFormat="1" ht="16.5" thickBot="1" x14ac:dyDescent="0.3">
      <c r="A87" s="139"/>
      <c r="B87" s="141"/>
      <c r="C87" s="319"/>
      <c r="D87" s="321"/>
      <c r="E87" s="145">
        <f>E86/E95</f>
        <v>0.12857142857142856</v>
      </c>
      <c r="F87" s="145">
        <f ca="1">F86/F95</f>
        <v>0.13400613655687404</v>
      </c>
      <c r="G87" s="145">
        <f ca="1">G86/G95</f>
        <v>0.11167877959271785</v>
      </c>
      <c r="H87" s="145">
        <f ca="1">H86/H95</f>
        <v>0.18093908473114748</v>
      </c>
      <c r="I87" s="145">
        <f ca="1">I86/I95</f>
        <v>1.079566914264132E-2</v>
      </c>
      <c r="J87" s="218"/>
      <c r="R87" s="132"/>
    </row>
    <row r="88" spans="1:33" s="130" customFormat="1" ht="16.5" thickBot="1" x14ac:dyDescent="0.3">
      <c r="A88" s="139"/>
      <c r="B88" s="141"/>
      <c r="C88" s="322">
        <v>5</v>
      </c>
      <c r="D88" s="324" t="s">
        <v>149</v>
      </c>
      <c r="E88" s="156">
        <f>COUNTIF($C$5:$C$74,C88)</f>
        <v>3</v>
      </c>
      <c r="F88" s="157">
        <f>SUMIF($C$5:$C$73,C88,$F$5:F$73)</f>
        <v>39975</v>
      </c>
      <c r="G88" s="158">
        <f>SUMIF($C$5:$C$73,C88,$G$5:G$73)</f>
        <v>20083</v>
      </c>
      <c r="H88" s="158">
        <f>SUMIF($C$5:$C$73,C88,$H$5:H$73)</f>
        <v>19892</v>
      </c>
      <c r="I88" s="157">
        <f>SUMIF($C$5:$C$73,C88,$I$5:I$73)</f>
        <v>6623</v>
      </c>
      <c r="J88" s="216"/>
      <c r="R88" s="132"/>
    </row>
    <row r="89" spans="1:33" s="130" customFormat="1" ht="16.5" thickBot="1" x14ac:dyDescent="0.3">
      <c r="A89" s="139"/>
      <c r="B89" s="141"/>
      <c r="C89" s="323"/>
      <c r="D89" s="325"/>
      <c r="E89" s="159">
        <f>E88/E95</f>
        <v>4.2857142857142858E-2</v>
      </c>
      <c r="F89" s="159">
        <f ca="1">F88/F95</f>
        <v>0.14777642231340801</v>
      </c>
      <c r="G89" s="159">
        <f ca="1">G88/G95</f>
        <v>0.1204276702405795</v>
      </c>
      <c r="H89" s="159">
        <f ca="1">H88/H95</f>
        <v>0.20420062824645327</v>
      </c>
      <c r="I89" s="159">
        <f ca="1">I88/I95</f>
        <v>0.20845398464056403</v>
      </c>
      <c r="J89" s="218"/>
      <c r="R89" s="132"/>
    </row>
    <row r="90" spans="1:33" s="130" customFormat="1" ht="16.5" thickBot="1" x14ac:dyDescent="0.3">
      <c r="A90" s="139"/>
      <c r="B90" s="141"/>
      <c r="C90" s="326">
        <v>6</v>
      </c>
      <c r="D90" s="328" t="s">
        <v>265</v>
      </c>
      <c r="E90" s="160">
        <f>COUNTIF($C$5:$C$74,C90)</f>
        <v>6</v>
      </c>
      <c r="F90" s="161">
        <f>SUMIF($C$5:$C$73,C90,$F$5:F$73)</f>
        <v>10800</v>
      </c>
      <c r="G90" s="162">
        <f>SUMIF($C$5:$C$73,C90,$G$5:G$73)</f>
        <v>5950</v>
      </c>
      <c r="H90" s="162">
        <f>SUMIF($C$5:$C$73,C90,$H$5:H$73)</f>
        <v>4850</v>
      </c>
      <c r="I90" s="161">
        <f>SUMIF($C$5:$C$73,C90,$I$5:I$73)</f>
        <v>461</v>
      </c>
      <c r="J90" s="216"/>
      <c r="P90" s="149"/>
      <c r="Q90" s="149"/>
      <c r="R90" s="132"/>
      <c r="S90" s="23"/>
      <c r="T90" s="23"/>
      <c r="U90" s="23"/>
      <c r="V90" s="23"/>
      <c r="W90" s="23"/>
    </row>
    <row r="91" spans="1:33" s="130" customFormat="1" ht="16.5" thickBot="1" x14ac:dyDescent="0.3">
      <c r="A91" s="139"/>
      <c r="B91" s="141"/>
      <c r="C91" s="327"/>
      <c r="D91" s="329"/>
      <c r="E91" s="163">
        <f>E90/E95</f>
        <v>8.5714285714285715E-2</v>
      </c>
      <c r="F91" s="163">
        <f ca="1">F90/F95</f>
        <v>3.9924586891427305E-2</v>
      </c>
      <c r="G91" s="163">
        <f ca="1">G90/G95</f>
        <v>3.567916336859274E-2</v>
      </c>
      <c r="H91" s="163">
        <f ca="1">H90/H95</f>
        <v>4.9787504876095838E-2</v>
      </c>
      <c r="I91" s="163">
        <f ca="1">I90/I95</f>
        <v>1.4509631121742415E-2</v>
      </c>
      <c r="J91" s="218"/>
      <c r="P91" s="149"/>
      <c r="Q91" s="149"/>
      <c r="R91" s="132"/>
      <c r="S91" s="23"/>
      <c r="T91" s="23"/>
      <c r="U91" s="23"/>
      <c r="V91" s="23"/>
      <c r="W91" s="23"/>
    </row>
    <row r="92" spans="1:33" s="130" customFormat="1" ht="16.5" thickBot="1" x14ac:dyDescent="0.3">
      <c r="A92" s="139"/>
      <c r="B92" s="141"/>
      <c r="C92" s="313">
        <v>7</v>
      </c>
      <c r="D92" s="315" t="s">
        <v>266</v>
      </c>
      <c r="E92" s="164">
        <f>COUNTIF($C$5:$C$74,C92)</f>
        <v>15</v>
      </c>
      <c r="F92" s="165">
        <f>SUMIF($C$5:$C$73,C92,$F$5:F$73)</f>
        <v>83886</v>
      </c>
      <c r="G92" s="166">
        <f>SUMIF($C$5:$C$73,C92,$G$5:G$73)</f>
        <v>53201</v>
      </c>
      <c r="H92" s="166">
        <f>SUMIF($C$5:$C$73,C92,$H$5:H$73)</f>
        <v>30535</v>
      </c>
      <c r="I92" s="165">
        <f>SUMIF($C$5:$C$73,C92,$I$5:I$73)</f>
        <v>16927</v>
      </c>
      <c r="J92" s="216"/>
      <c r="K92" s="149"/>
      <c r="P92" s="149"/>
      <c r="Q92" s="149"/>
      <c r="R92" s="132"/>
    </row>
    <row r="93" spans="1:33" s="130" customFormat="1" ht="16.5" thickBot="1" x14ac:dyDescent="0.3">
      <c r="A93" s="139"/>
      <c r="B93" s="141"/>
      <c r="C93" s="314"/>
      <c r="D93" s="316"/>
      <c r="E93" s="167">
        <f>E92/E95</f>
        <v>0.21428571428571427</v>
      </c>
      <c r="F93" s="168">
        <f ca="1">F92/F95</f>
        <v>0.31010313851613619</v>
      </c>
      <c r="G93" s="168">
        <f ca="1">G92/G95</f>
        <v>0.31901969249958023</v>
      </c>
      <c r="H93" s="168">
        <f ca="1">H92/H95</f>
        <v>0.31345597142094567</v>
      </c>
      <c r="I93" s="169">
        <f ca="1">I92/I95</f>
        <v>0.53276469847664609</v>
      </c>
      <c r="J93" s="218"/>
      <c r="K93" s="149"/>
      <c r="P93" s="149"/>
      <c r="Q93" s="149"/>
      <c r="R93" s="132"/>
    </row>
    <row r="94" spans="1:33" s="130" customFormat="1" ht="16.5" thickBot="1" x14ac:dyDescent="0.3">
      <c r="A94" s="139"/>
      <c r="B94" s="140"/>
      <c r="C94" s="140"/>
      <c r="D94" s="129"/>
      <c r="F94" s="131"/>
      <c r="G94" s="131"/>
      <c r="H94" s="131"/>
      <c r="I94" s="131"/>
      <c r="R94" s="132"/>
    </row>
    <row r="95" spans="1:33" s="130" customFormat="1" ht="19.5" thickBot="1" x14ac:dyDescent="0.3">
      <c r="A95" s="139"/>
      <c r="B95" s="140"/>
      <c r="C95" s="140"/>
      <c r="D95" s="317" t="s">
        <v>173</v>
      </c>
      <c r="E95" s="170">
        <f t="shared" ref="E95:I96" si="0">E78+E80+E82+E84+E86+E88+E90+E92</f>
        <v>70</v>
      </c>
      <c r="F95" s="170">
        <f t="shared" ca="1" si="0"/>
        <v>270510</v>
      </c>
      <c r="G95" s="171">
        <f t="shared" ca="1" si="0"/>
        <v>166764</v>
      </c>
      <c r="H95" s="171">
        <f t="shared" ca="1" si="0"/>
        <v>97414</v>
      </c>
      <c r="I95" s="134">
        <f t="shared" ca="1" si="0"/>
        <v>31772</v>
      </c>
      <c r="J95" s="213"/>
      <c r="R95" s="132"/>
    </row>
    <row r="96" spans="1:33" s="130" customFormat="1" ht="16.5" thickBot="1" x14ac:dyDescent="0.3">
      <c r="A96" s="139"/>
      <c r="B96" s="140"/>
      <c r="C96" s="140"/>
      <c r="D96" s="317"/>
      <c r="E96" s="172">
        <f t="shared" si="0"/>
        <v>1</v>
      </c>
      <c r="F96" s="172">
        <f t="shared" ca="1" si="0"/>
        <v>1</v>
      </c>
      <c r="G96" s="172">
        <f t="shared" ca="1" si="0"/>
        <v>1</v>
      </c>
      <c r="H96" s="172">
        <f t="shared" ca="1" si="0"/>
        <v>1</v>
      </c>
      <c r="I96" s="172">
        <f t="shared" ca="1" si="0"/>
        <v>1</v>
      </c>
      <c r="J96" s="219"/>
      <c r="R96" s="132"/>
    </row>
    <row r="97" spans="1:28" s="130" customFormat="1" ht="16.5" thickBot="1" x14ac:dyDescent="0.3">
      <c r="A97" s="139"/>
      <c r="B97" s="140"/>
      <c r="C97" s="140"/>
      <c r="D97" s="129"/>
      <c r="F97" s="131"/>
      <c r="G97" s="131"/>
      <c r="H97" s="131"/>
      <c r="I97" s="131"/>
      <c r="W97" s="132"/>
    </row>
    <row r="98" spans="1:28" ht="16.5" thickBot="1" x14ac:dyDescent="0.3">
      <c r="B98" s="141"/>
      <c r="C98" s="338">
        <v>1</v>
      </c>
      <c r="D98" s="340" t="s">
        <v>148</v>
      </c>
      <c r="E98" s="195">
        <f>COUNTIF($C$5:$C$74,C98)</f>
        <v>15</v>
      </c>
      <c r="F98" s="196">
        <f>SUMIF($C$5:$C$73,C98,$F$5:F$73)</f>
        <v>4283</v>
      </c>
      <c r="G98" s="197">
        <f>SUMIF($C$5:$C$73,C98,$G$5:G$73)</f>
        <v>1000</v>
      </c>
      <c r="H98" s="197">
        <f>SUMIF($C$5:$C$73,C98,$H$5:H$73)</f>
        <v>500</v>
      </c>
      <c r="I98" s="196">
        <f>SUMIF($C$5:$C$73,C98,$I$5:I$73)</f>
        <v>389</v>
      </c>
      <c r="J98" s="216"/>
    </row>
    <row r="99" spans="1:28" ht="16.5" thickBot="1" x14ac:dyDescent="0.3">
      <c r="B99" s="141"/>
      <c r="C99" s="339"/>
      <c r="D99" s="341"/>
      <c r="E99" s="198">
        <f>E98/E113</f>
        <v>0.24590163934426229</v>
      </c>
      <c r="F99" s="198">
        <f ca="1">F98/F113</f>
        <v>1.5927024996839137E-2</v>
      </c>
      <c r="G99" s="198">
        <f ca="1">G98/G113</f>
        <v>5.9967497616291972E-3</v>
      </c>
      <c r="H99" s="198">
        <f ca="1">H98/H113</f>
        <v>5.1332594143977664E-3</v>
      </c>
      <c r="I99" s="198">
        <f ca="1">I98/I113</f>
        <v>1.2310516155574543E-2</v>
      </c>
      <c r="J99" s="217"/>
    </row>
    <row r="100" spans="1:28" ht="16.5" thickBot="1" x14ac:dyDescent="0.3">
      <c r="B100" s="141"/>
      <c r="C100" s="330">
        <v>2</v>
      </c>
      <c r="D100" s="332" t="s">
        <v>191</v>
      </c>
      <c r="E100" s="152">
        <f>COUNTIF($C$5:$C$74,C100)</f>
        <v>4</v>
      </c>
      <c r="F100" s="153">
        <f>SUMIF($C$5:$C$73,C100,$F$5:F$73)</f>
        <v>3820</v>
      </c>
      <c r="G100" s="154">
        <f>SUMIF($C$5:$C$73,C100,$G$5:G$73)</f>
        <v>1100</v>
      </c>
      <c r="H100" s="154">
        <f>SUMIF($C$5:$C$73,C100,$H$5:H$73)</f>
        <v>900</v>
      </c>
      <c r="I100" s="153">
        <f>SUMIF($C$5:$C$73,C100,$I$5:I$73)</f>
        <v>951</v>
      </c>
      <c r="J100" s="216"/>
    </row>
    <row r="101" spans="1:28" ht="16.5" thickBot="1" x14ac:dyDescent="0.3">
      <c r="B101" s="141"/>
      <c r="C101" s="331"/>
      <c r="D101" s="333"/>
      <c r="E101" s="155">
        <f>E100/E113</f>
        <v>6.5573770491803282E-2</v>
      </c>
      <c r="F101" s="155">
        <f ca="1">F100/F113</f>
        <v>1.4205284960991247E-2</v>
      </c>
      <c r="G101" s="155">
        <f ca="1">G100/G113</f>
        <v>6.5964247377921165E-3</v>
      </c>
      <c r="H101" s="155">
        <f ca="1">H100/H113</f>
        <v>9.2398669459159786E-3</v>
      </c>
      <c r="I101" s="155">
        <f ca="1">I100/I113</f>
        <v>3.0095889110414886E-2</v>
      </c>
      <c r="J101" s="218"/>
    </row>
    <row r="102" spans="1:28" s="130" customFormat="1" ht="16.5" thickBot="1" x14ac:dyDescent="0.3">
      <c r="A102" s="139"/>
      <c r="B102" s="141"/>
      <c r="C102" s="334">
        <v>3</v>
      </c>
      <c r="D102" s="336" t="s">
        <v>190</v>
      </c>
      <c r="E102" s="146">
        <f>COUNTIF($C$5:$C$74,C102)</f>
        <v>9</v>
      </c>
      <c r="F102" s="147">
        <f ca="1">SUMIF($C$5:$C$74,C102,$F$5:F$73)</f>
        <v>89900</v>
      </c>
      <c r="G102" s="148">
        <f ca="1">SUMIF($C$5:$C$74,C102,$G$5:G$73)</f>
        <v>66799</v>
      </c>
      <c r="H102" s="148">
        <f ca="1">SUMIF($C$5:$C$74,C102,$H$5:H$73)</f>
        <v>23101</v>
      </c>
      <c r="I102" s="147">
        <f ca="1">SUMIF($C$5:$C$74,C102,$I$5:I$73)</f>
        <v>5905</v>
      </c>
      <c r="J102" s="216"/>
      <c r="K102" s="149"/>
      <c r="L102" s="149"/>
      <c r="M102" s="149"/>
      <c r="U102" s="149"/>
      <c r="V102" s="149"/>
      <c r="W102" s="132"/>
    </row>
    <row r="103" spans="1:28" s="130" customFormat="1" ht="16.5" thickBot="1" x14ac:dyDescent="0.3">
      <c r="A103" s="139"/>
      <c r="B103" s="141"/>
      <c r="C103" s="335"/>
      <c r="D103" s="337"/>
      <c r="E103" s="150">
        <f>E102/E113</f>
        <v>0.14754098360655737</v>
      </c>
      <c r="F103" s="151">
        <f ca="1">F102/F113</f>
        <v>0.33430762251128615</v>
      </c>
      <c r="G103" s="151">
        <f ca="1">G102/G113</f>
        <v>0.40057688732706875</v>
      </c>
      <c r="H103" s="151">
        <f ca="1">H102/H113</f>
        <v>0.2371668514640056</v>
      </c>
      <c r="I103" s="151">
        <f ca="1">I102/I113</f>
        <v>0.18687300231019968</v>
      </c>
      <c r="J103" s="217"/>
      <c r="K103" s="149"/>
      <c r="L103" s="149"/>
      <c r="M103" s="149"/>
      <c r="U103" s="149"/>
      <c r="V103" s="149"/>
      <c r="W103" s="132"/>
    </row>
    <row r="104" spans="1:28" s="130" customFormat="1" ht="16.5" thickBot="1" x14ac:dyDescent="0.3">
      <c r="A104" s="139"/>
      <c r="B104" s="141"/>
      <c r="C104" s="318">
        <v>4</v>
      </c>
      <c r="D104" s="320" t="s">
        <v>189</v>
      </c>
      <c r="E104" s="142">
        <f>COUNTIF($C$5:$C$74,C104)</f>
        <v>9</v>
      </c>
      <c r="F104" s="143">
        <f>SUMIF($C$5:$C$73,C104,$F$5:F$73)</f>
        <v>36250</v>
      </c>
      <c r="G104" s="144">
        <f>SUMIF($C$5:$C$73,C104,$G$5:G$73)</f>
        <v>18624</v>
      </c>
      <c r="H104" s="144">
        <f>SUMIF($C$5:$C$73,C104,$H$5:H$73)</f>
        <v>17626</v>
      </c>
      <c r="I104" s="143">
        <f>SUMIF($C$5:$C$73,C104,$I$5:I$73)</f>
        <v>343</v>
      </c>
      <c r="J104" s="216"/>
      <c r="W104" s="132"/>
    </row>
    <row r="105" spans="1:28" s="130" customFormat="1" ht="16.5" thickBot="1" x14ac:dyDescent="0.3">
      <c r="A105" s="139"/>
      <c r="B105" s="141"/>
      <c r="C105" s="319"/>
      <c r="D105" s="321"/>
      <c r="E105" s="145">
        <f>E104/E113</f>
        <v>0.14754098360655737</v>
      </c>
      <c r="F105" s="145">
        <f ca="1">F104/F113</f>
        <v>0.13480146069003474</v>
      </c>
      <c r="G105" s="145">
        <f ca="1">G104/G113</f>
        <v>0.11168346756058216</v>
      </c>
      <c r="H105" s="145">
        <f ca="1">H104/H113</f>
        <v>0.18095766087635004</v>
      </c>
      <c r="I105" s="145">
        <f ca="1">I104/I113</f>
        <v>1.0854773885249533E-2</v>
      </c>
      <c r="J105" s="218"/>
      <c r="W105" s="132"/>
    </row>
    <row r="106" spans="1:28" s="130" customFormat="1" ht="16.5" thickBot="1" x14ac:dyDescent="0.3">
      <c r="A106" s="139"/>
      <c r="B106" s="141"/>
      <c r="C106" s="322">
        <v>5</v>
      </c>
      <c r="D106" s="324" t="s">
        <v>149</v>
      </c>
      <c r="E106" s="156">
        <f>COUNTIF($C$5:$C$74,C106)</f>
        <v>3</v>
      </c>
      <c r="F106" s="157">
        <f>SUMIF($C$5:$C$73,C106,$F$5:F$73)</f>
        <v>39975</v>
      </c>
      <c r="G106" s="158">
        <f>SUMIF($C$5:$C$73,C106,$G$5:G$73)</f>
        <v>20083</v>
      </c>
      <c r="H106" s="158">
        <f>SUMIF($C$5:$C$73,C106,$H$5:H$73)</f>
        <v>19892</v>
      </c>
      <c r="I106" s="157">
        <f>SUMIF($C$5:$C$73,C106,$I$5:I$73)</f>
        <v>6623</v>
      </c>
      <c r="J106" s="216"/>
      <c r="W106" s="132"/>
    </row>
    <row r="107" spans="1:28" s="130" customFormat="1" ht="16.5" thickBot="1" x14ac:dyDescent="0.3">
      <c r="A107" s="139"/>
      <c r="B107" s="141"/>
      <c r="C107" s="323"/>
      <c r="D107" s="325"/>
      <c r="E107" s="159">
        <f>E106/E113</f>
        <v>4.9180327868852458E-2</v>
      </c>
      <c r="F107" s="159">
        <f ca="1">F106/F113</f>
        <v>0.14865347285749347</v>
      </c>
      <c r="G107" s="159">
        <f ca="1">G106/G113</f>
        <v>0.12043272546279916</v>
      </c>
      <c r="H107" s="159">
        <f ca="1">H106/H113</f>
        <v>0.20422159254240072</v>
      </c>
      <c r="I107" s="159">
        <f ca="1">I106/I113</f>
        <v>0.20959524035570745</v>
      </c>
      <c r="J107" s="218"/>
      <c r="W107" s="132"/>
    </row>
    <row r="108" spans="1:28" s="130" customFormat="1" ht="16.5" thickBot="1" x14ac:dyDescent="0.3">
      <c r="A108" s="139"/>
      <c r="B108" s="141"/>
      <c r="C108" s="326">
        <v>6</v>
      </c>
      <c r="D108" s="328" t="s">
        <v>187</v>
      </c>
      <c r="E108" s="160">
        <f>COUNTIF($C$5:$C$74,C108)</f>
        <v>6</v>
      </c>
      <c r="F108" s="161">
        <f>SUMIF($C$5:$C$73,C108,$F$5:F$73)</f>
        <v>10800</v>
      </c>
      <c r="G108" s="162">
        <f>SUMIF($C$5:$C$73,C108,$G$5:G$73)</f>
        <v>5950</v>
      </c>
      <c r="H108" s="162">
        <f>SUMIF($C$5:$C$73,C108,$H$5:H$73)</f>
        <v>4850</v>
      </c>
      <c r="I108" s="161">
        <f>SUMIF($C$5:$C$73,C108,$I$5:I$73)</f>
        <v>461</v>
      </c>
      <c r="J108" s="216"/>
      <c r="K108" s="149"/>
      <c r="L108" s="149"/>
      <c r="M108" s="149"/>
      <c r="U108" s="149"/>
      <c r="V108" s="149"/>
      <c r="W108" s="132"/>
      <c r="X108" s="23"/>
      <c r="Y108" s="23"/>
      <c r="Z108" s="23"/>
      <c r="AA108" s="23"/>
      <c r="AB108" s="23"/>
    </row>
    <row r="109" spans="1:28" s="130" customFormat="1" ht="16.5" thickBot="1" x14ac:dyDescent="0.3">
      <c r="A109" s="139"/>
      <c r="B109" s="141"/>
      <c r="C109" s="327"/>
      <c r="D109" s="329"/>
      <c r="E109" s="163">
        <f>E108/E113</f>
        <v>9.8360655737704916E-2</v>
      </c>
      <c r="F109" s="163">
        <f ca="1">F108/F113</f>
        <v>4.0161538633168965E-2</v>
      </c>
      <c r="G109" s="163">
        <f ca="1">G108/G113</f>
        <v>3.5680661081693724E-2</v>
      </c>
      <c r="H109" s="163">
        <f ca="1">H108/H113</f>
        <v>4.9792616319658332E-2</v>
      </c>
      <c r="I109" s="163">
        <f ca="1">I108/I113</f>
        <v>1.4589069274344125E-2</v>
      </c>
      <c r="J109" s="218"/>
      <c r="K109" s="149"/>
      <c r="L109" s="149"/>
      <c r="M109" s="149"/>
      <c r="U109" s="149"/>
      <c r="V109" s="149"/>
      <c r="W109" s="132"/>
      <c r="X109" s="23"/>
      <c r="Y109" s="23"/>
      <c r="Z109" s="23"/>
      <c r="AA109" s="23"/>
      <c r="AB109" s="23"/>
    </row>
    <row r="110" spans="1:28" s="130" customFormat="1" ht="16.5" thickBot="1" x14ac:dyDescent="0.3">
      <c r="A110" s="139"/>
      <c r="B110" s="141"/>
      <c r="C110" s="313">
        <v>7</v>
      </c>
      <c r="D110" s="315" t="s">
        <v>188</v>
      </c>
      <c r="E110" s="164">
        <f>COUNTIF($C$5:$C$74,C110)</f>
        <v>15</v>
      </c>
      <c r="F110" s="165">
        <f>SUMIF($C$5:$C$73,C110,$F$5:F$73)</f>
        <v>83886</v>
      </c>
      <c r="G110" s="166">
        <f>SUMIF($C$5:$C$73,C110,$G$5:G$73)</f>
        <v>53201</v>
      </c>
      <c r="H110" s="166">
        <f>SUMIF($C$5:$C$73,C110,$H$5:H$73)</f>
        <v>30535</v>
      </c>
      <c r="I110" s="165">
        <f>SUMIF($C$5:$C$73,C110,$I$5:I$73)</f>
        <v>16927</v>
      </c>
      <c r="J110" s="216"/>
      <c r="K110" s="149"/>
      <c r="L110" s="149"/>
      <c r="M110" s="149"/>
      <c r="N110" s="149"/>
      <c r="O110" s="149"/>
      <c r="P110" s="149"/>
      <c r="Q110" s="149"/>
      <c r="U110" s="149"/>
      <c r="V110" s="149"/>
      <c r="W110" s="132"/>
    </row>
    <row r="111" spans="1:28" s="130" customFormat="1" ht="16.5" thickBot="1" x14ac:dyDescent="0.3">
      <c r="A111" s="139"/>
      <c r="B111" s="141"/>
      <c r="C111" s="314"/>
      <c r="D111" s="316"/>
      <c r="E111" s="167">
        <f>E110/E113</f>
        <v>0.24590163934426229</v>
      </c>
      <c r="F111" s="168">
        <f ca="1">F110/F113</f>
        <v>0.31194359535018629</v>
      </c>
      <c r="G111" s="168">
        <f ca="1">G110/G113</f>
        <v>0.31903308406843489</v>
      </c>
      <c r="H111" s="168">
        <f ca="1">H110/H113</f>
        <v>0.31348815243727157</v>
      </c>
      <c r="I111" s="169">
        <f ca="1">I110/I113</f>
        <v>0.53568150890850974</v>
      </c>
      <c r="J111" s="218"/>
      <c r="K111" s="149"/>
      <c r="L111" s="149"/>
      <c r="M111" s="149"/>
      <c r="N111" s="149"/>
      <c r="O111" s="149"/>
      <c r="P111" s="149"/>
      <c r="Q111" s="149"/>
      <c r="U111" s="149"/>
      <c r="V111" s="149"/>
      <c r="W111" s="132"/>
    </row>
    <row r="112" spans="1:28" s="130" customFormat="1" ht="16.5" thickBot="1" x14ac:dyDescent="0.3">
      <c r="A112" s="139"/>
      <c r="B112" s="140"/>
      <c r="C112" s="140"/>
      <c r="D112" s="129"/>
      <c r="F112" s="131"/>
      <c r="G112" s="131"/>
      <c r="H112" s="131"/>
      <c r="I112" s="131"/>
      <c r="W112" s="132"/>
    </row>
    <row r="113" spans="1:28" s="130" customFormat="1" ht="19.5" thickBot="1" x14ac:dyDescent="0.3">
      <c r="A113" s="139"/>
      <c r="B113" s="140"/>
      <c r="C113" s="140"/>
      <c r="D113" s="317" t="s">
        <v>174</v>
      </c>
      <c r="E113" s="170">
        <f>E98+E100+E102+E104+E106+E108+E110</f>
        <v>61</v>
      </c>
      <c r="F113" s="170">
        <f t="shared" ref="F113:I113" ca="1" si="1">F98+F100+F102+F104+F106+F108+F110</f>
        <v>268914</v>
      </c>
      <c r="G113" s="171">
        <f t="shared" ca="1" si="1"/>
        <v>166757</v>
      </c>
      <c r="H113" s="171">
        <f t="shared" ca="1" si="1"/>
        <v>97404</v>
      </c>
      <c r="I113" s="134">
        <f t="shared" ca="1" si="1"/>
        <v>31599</v>
      </c>
      <c r="J113" s="213"/>
      <c r="W113" s="132"/>
    </row>
    <row r="114" spans="1:28" s="130" customFormat="1" ht="16.5" thickBot="1" x14ac:dyDescent="0.3">
      <c r="A114" s="139"/>
      <c r="B114" s="140"/>
      <c r="C114" s="140"/>
      <c r="D114" s="317"/>
      <c r="E114" s="172">
        <f>E99+E101+E103+E105+E107+E109+E111</f>
        <v>1</v>
      </c>
      <c r="F114" s="172">
        <f ca="1">F99+F101+F103+F105+F107+F109+F111</f>
        <v>1</v>
      </c>
      <c r="G114" s="172">
        <f ca="1">G99+G101+G103+G105+G107+G109+G111</f>
        <v>1</v>
      </c>
      <c r="H114" s="172">
        <f ca="1">H99+H101+H103+H105+H107+H109+H111</f>
        <v>1</v>
      </c>
      <c r="I114" s="172">
        <f ca="1">I99+I101+I103+I105+I107+I109+I111</f>
        <v>1</v>
      </c>
      <c r="J114" s="219"/>
      <c r="W114" s="132"/>
    </row>
    <row r="115" spans="1:28" s="130" customFormat="1" x14ac:dyDescent="0.25">
      <c r="A115" s="139"/>
      <c r="B115" s="140"/>
      <c r="C115" s="140"/>
      <c r="D115" s="129"/>
      <c r="W115" s="132"/>
    </row>
    <row r="116" spans="1:28" s="130" customFormat="1" ht="16.5" thickBot="1" x14ac:dyDescent="0.3">
      <c r="A116" s="139"/>
      <c r="B116" s="140"/>
      <c r="C116" s="140"/>
      <c r="D116" s="129"/>
      <c r="F116" s="131"/>
      <c r="G116" s="131"/>
      <c r="H116" s="131"/>
      <c r="I116" s="131"/>
      <c r="W116" s="132"/>
    </row>
    <row r="117" spans="1:28" ht="16.5" thickBot="1" x14ac:dyDescent="0.3">
      <c r="B117" s="141"/>
      <c r="C117" s="330">
        <v>2</v>
      </c>
      <c r="D117" s="332" t="s">
        <v>191</v>
      </c>
      <c r="E117" s="152">
        <f>COUNTIF($C$5:$C$74,C117)</f>
        <v>4</v>
      </c>
      <c r="F117" s="153">
        <f>SUMIF($C$5:$C$73,C117,$F$5:F$73)</f>
        <v>3820</v>
      </c>
      <c r="G117" s="154">
        <f>SUMIF($C$5:$C$73,C117,$G$5:G$73)</f>
        <v>1100</v>
      </c>
      <c r="H117" s="154">
        <f>SUMIF($C$5:$C$73,C117,$H$5:H$73)</f>
        <v>900</v>
      </c>
      <c r="I117" s="153">
        <f>SUMIF($C$5:$C$73,C117,$I$5:I$73)</f>
        <v>951</v>
      </c>
      <c r="J117" s="216"/>
    </row>
    <row r="118" spans="1:28" ht="16.5" thickBot="1" x14ac:dyDescent="0.3">
      <c r="B118" s="141"/>
      <c r="C118" s="331"/>
      <c r="D118" s="333"/>
      <c r="E118" s="155">
        <f>E117/E130</f>
        <v>8.6956521739130432E-2</v>
      </c>
      <c r="F118" s="155">
        <f ca="1">F117/F130</f>
        <v>1.4435194667291436E-2</v>
      </c>
      <c r="G118" s="155">
        <f ca="1">G117/G130</f>
        <v>6.6362204914422922E-3</v>
      </c>
      <c r="H118" s="155">
        <f ca="1">H117/H130</f>
        <v>9.287542309914968E-3</v>
      </c>
      <c r="I118" s="155">
        <f ca="1">I117/I130</f>
        <v>3.0471002883691124E-2</v>
      </c>
      <c r="J118" s="218"/>
    </row>
    <row r="119" spans="1:28" s="130" customFormat="1" ht="16.5" thickBot="1" x14ac:dyDescent="0.3">
      <c r="A119" s="139"/>
      <c r="B119" s="141"/>
      <c r="C119" s="334">
        <v>3</v>
      </c>
      <c r="D119" s="336" t="s">
        <v>190</v>
      </c>
      <c r="E119" s="146">
        <f>COUNTIF($C$5:$C$74,C119)</f>
        <v>9</v>
      </c>
      <c r="F119" s="147">
        <f ca="1">SUMIF($C$5:$C$74,C119,$F$5:F$73)</f>
        <v>89900</v>
      </c>
      <c r="G119" s="148">
        <f ca="1">SUMIF($C$5:$C$74,C119,$G$5:G$73)</f>
        <v>66799</v>
      </c>
      <c r="H119" s="148">
        <f ca="1">SUMIF($C$5:$C$74,C119,$H$5:H$73)</f>
        <v>23101</v>
      </c>
      <c r="I119" s="147">
        <f ca="1">SUMIF($C$5:$C$74,C119,$I$5:I$73)</f>
        <v>5905</v>
      </c>
      <c r="J119" s="216"/>
      <c r="K119" s="149"/>
      <c r="L119" s="149"/>
      <c r="M119" s="149"/>
      <c r="U119" s="149"/>
      <c r="V119" s="149"/>
      <c r="W119" s="132"/>
    </row>
    <row r="120" spans="1:28" s="130" customFormat="1" ht="16.5" thickBot="1" x14ac:dyDescent="0.3">
      <c r="A120" s="139"/>
      <c r="B120" s="141"/>
      <c r="C120" s="335"/>
      <c r="D120" s="337"/>
      <c r="E120" s="150">
        <f>E119/E130</f>
        <v>0.19565217391304349</v>
      </c>
      <c r="F120" s="151">
        <f ca="1">F119/F130</f>
        <v>0.33971832476164926</v>
      </c>
      <c r="G120" s="151">
        <f ca="1">G119/G130</f>
        <v>0.4029935387344124</v>
      </c>
      <c r="H120" s="151">
        <f ca="1">H119/H130</f>
        <v>0.23839057211260628</v>
      </c>
      <c r="I120" s="151">
        <f ca="1">I119/I130</f>
        <v>0.18920217878884973</v>
      </c>
      <c r="J120" s="217"/>
      <c r="K120" s="149"/>
      <c r="L120" s="149"/>
      <c r="M120" s="149"/>
      <c r="U120" s="149"/>
      <c r="V120" s="149"/>
      <c r="W120" s="132"/>
    </row>
    <row r="121" spans="1:28" s="130" customFormat="1" ht="16.5" thickBot="1" x14ac:dyDescent="0.3">
      <c r="A121" s="139"/>
      <c r="B121" s="141"/>
      <c r="C121" s="318">
        <v>4</v>
      </c>
      <c r="D121" s="320" t="s">
        <v>189</v>
      </c>
      <c r="E121" s="142">
        <f>COUNTIF($C$5:$C$74,C121)</f>
        <v>9</v>
      </c>
      <c r="F121" s="143">
        <f>SUMIF($C$5:$C$73,C121,$F$5:F$73)</f>
        <v>36250</v>
      </c>
      <c r="G121" s="144">
        <f>SUMIF($C$5:$C$73,C121,$G$5:G$73)</f>
        <v>18624</v>
      </c>
      <c r="H121" s="144">
        <f>SUMIF($C$5:$C$73,C121,$H$5:H$73)</f>
        <v>17626</v>
      </c>
      <c r="I121" s="143">
        <f>SUMIF($C$5:$C$73,C121,$I$5:I$73)</f>
        <v>343</v>
      </c>
      <c r="J121" s="216"/>
      <c r="W121" s="132"/>
    </row>
    <row r="122" spans="1:28" s="130" customFormat="1" ht="16.5" thickBot="1" x14ac:dyDescent="0.3">
      <c r="A122" s="139"/>
      <c r="B122" s="141"/>
      <c r="C122" s="319"/>
      <c r="D122" s="321"/>
      <c r="E122" s="145">
        <f>E121/E130</f>
        <v>0.19565217391304349</v>
      </c>
      <c r="F122" s="145">
        <f ca="1">F121/F130</f>
        <v>0.13698319546840695</v>
      </c>
      <c r="G122" s="145">
        <f ca="1">G121/G130</f>
        <v>0.1123572458478375</v>
      </c>
      <c r="H122" s="145">
        <f ca="1">H121/H130</f>
        <v>0.1818913563939569</v>
      </c>
      <c r="I122" s="145">
        <f ca="1">I121/I130</f>
        <v>1.0990067286126242E-2</v>
      </c>
      <c r="J122" s="218"/>
      <c r="W122" s="132"/>
    </row>
    <row r="123" spans="1:28" s="130" customFormat="1" ht="16.5" thickBot="1" x14ac:dyDescent="0.3">
      <c r="A123" s="139"/>
      <c r="B123" s="141"/>
      <c r="C123" s="322">
        <v>5</v>
      </c>
      <c r="D123" s="324" t="s">
        <v>149</v>
      </c>
      <c r="E123" s="156">
        <f>COUNTIF($C$5:$C$74,C123)</f>
        <v>3</v>
      </c>
      <c r="F123" s="157">
        <f>SUMIF($C$5:$C$73,C123,$F$5:F$73)</f>
        <v>39975</v>
      </c>
      <c r="G123" s="158">
        <f>SUMIF($C$5:$C$73,C123,$G$5:G$73)</f>
        <v>20083</v>
      </c>
      <c r="H123" s="158">
        <f>SUMIF($C$5:$C$73,C123,$H$5:H$73)</f>
        <v>19892</v>
      </c>
      <c r="I123" s="157">
        <f>SUMIF($C$5:$C$73,C123,$I$5:I$73)</f>
        <v>6623</v>
      </c>
      <c r="J123" s="216"/>
      <c r="W123" s="132"/>
    </row>
    <row r="124" spans="1:28" s="130" customFormat="1" ht="16.5" thickBot="1" x14ac:dyDescent="0.3">
      <c r="A124" s="139"/>
      <c r="B124" s="141"/>
      <c r="C124" s="323"/>
      <c r="D124" s="325"/>
      <c r="E124" s="159">
        <f>E123/E130</f>
        <v>6.5217391304347824E-2</v>
      </c>
      <c r="F124" s="159">
        <f ca="1">F123/F130</f>
        <v>0.15105939969240187</v>
      </c>
      <c r="G124" s="159">
        <f ca="1">G123/G130</f>
        <v>0.12115928739057777</v>
      </c>
      <c r="H124" s="159">
        <f ca="1">H123/H130</f>
        <v>0.20527532403203169</v>
      </c>
      <c r="I124" s="159">
        <f ca="1">I123/I130</f>
        <v>0.21220762576097404</v>
      </c>
      <c r="J124" s="218"/>
      <c r="W124" s="132"/>
    </row>
    <row r="125" spans="1:28" s="130" customFormat="1" ht="16.5" thickBot="1" x14ac:dyDescent="0.3">
      <c r="A125" s="139"/>
      <c r="B125" s="141"/>
      <c r="C125" s="326">
        <v>6</v>
      </c>
      <c r="D125" s="328" t="s">
        <v>187</v>
      </c>
      <c r="E125" s="160">
        <f>COUNTIF($C$5:$C$74,C125)</f>
        <v>6</v>
      </c>
      <c r="F125" s="161">
        <f>SUMIF($C$5:$C$73,C125,$F$5:F$73)</f>
        <v>10800</v>
      </c>
      <c r="G125" s="162">
        <f>SUMIF($C$5:$C$73,C125,$G$5:G$73)</f>
        <v>5950</v>
      </c>
      <c r="H125" s="162">
        <f>SUMIF($C$5:$C$73,C125,$H$5:H$73)</f>
        <v>4850</v>
      </c>
      <c r="I125" s="161">
        <f>SUMIF($C$5:$C$73,C125,$I$5:I$73)</f>
        <v>461</v>
      </c>
      <c r="J125" s="216"/>
      <c r="K125" s="149"/>
      <c r="L125" s="149"/>
      <c r="M125" s="149"/>
      <c r="U125" s="149"/>
      <c r="V125" s="149"/>
      <c r="W125" s="132"/>
      <c r="X125" s="23"/>
      <c r="Y125" s="23"/>
      <c r="Z125" s="23"/>
      <c r="AA125" s="23"/>
      <c r="AB125" s="23"/>
    </row>
    <row r="126" spans="1:28" s="130" customFormat="1" ht="16.5" thickBot="1" x14ac:dyDescent="0.3">
      <c r="A126" s="139"/>
      <c r="B126" s="141"/>
      <c r="C126" s="327"/>
      <c r="D126" s="329"/>
      <c r="E126" s="163">
        <f>E125/E130</f>
        <v>0.13043478260869565</v>
      </c>
      <c r="F126" s="163">
        <f ca="1">F125/F130</f>
        <v>4.0811545132656418E-2</v>
      </c>
      <c r="G126" s="163">
        <f ca="1">G125/G130</f>
        <v>3.589591993098331E-2</v>
      </c>
      <c r="H126" s="163">
        <f ca="1">H125/H130</f>
        <v>5.0049533558986212E-2</v>
      </c>
      <c r="I126" s="163">
        <f ca="1">I125/I130</f>
        <v>1.4770906760653636E-2</v>
      </c>
      <c r="J126" s="218"/>
      <c r="K126" s="149"/>
      <c r="L126" s="149"/>
      <c r="M126" s="149"/>
      <c r="U126" s="149"/>
      <c r="V126" s="149"/>
      <c r="W126" s="132"/>
      <c r="X126" s="23"/>
      <c r="Y126" s="23"/>
      <c r="Z126" s="23"/>
      <c r="AA126" s="23"/>
      <c r="AB126" s="23"/>
    </row>
    <row r="127" spans="1:28" s="130" customFormat="1" ht="16.5" thickBot="1" x14ac:dyDescent="0.3">
      <c r="A127" s="139"/>
      <c r="B127" s="141"/>
      <c r="C127" s="313">
        <v>7</v>
      </c>
      <c r="D127" s="315" t="s">
        <v>188</v>
      </c>
      <c r="E127" s="164">
        <f>COUNTIF($C$5:$C$74,C127)</f>
        <v>15</v>
      </c>
      <c r="F127" s="165">
        <f>SUMIF($C$5:$C$73,C127,$F$5:F$73)</f>
        <v>83886</v>
      </c>
      <c r="G127" s="166">
        <f>SUMIF($C$5:$C$73,C127,$G$5:G$73)</f>
        <v>53201</v>
      </c>
      <c r="H127" s="166">
        <f>SUMIF($C$5:$C$73,C127,$H$5:H$73)</f>
        <v>30535</v>
      </c>
      <c r="I127" s="165">
        <f>SUMIF($C$5:$C$73,C127,$I$5:I$73)</f>
        <v>16927</v>
      </c>
      <c r="J127" s="216"/>
      <c r="K127" s="149"/>
      <c r="L127" s="149"/>
      <c r="M127" s="149"/>
      <c r="N127" s="149"/>
      <c r="O127" s="149"/>
      <c r="P127" s="149"/>
      <c r="Q127" s="149"/>
      <c r="U127" s="149"/>
      <c r="V127" s="149"/>
      <c r="W127" s="132"/>
    </row>
    <row r="128" spans="1:28" s="130" customFormat="1" ht="16.5" thickBot="1" x14ac:dyDescent="0.3">
      <c r="A128" s="139"/>
      <c r="B128" s="141"/>
      <c r="C128" s="314"/>
      <c r="D128" s="316"/>
      <c r="E128" s="167">
        <f>E127/E130</f>
        <v>0.32608695652173914</v>
      </c>
      <c r="F128" s="168">
        <f ca="1">F127/F130</f>
        <v>0.3169923402775941</v>
      </c>
      <c r="G128" s="168">
        <f ca="1">G127/G130</f>
        <v>0.32095778760474669</v>
      </c>
      <c r="H128" s="168">
        <f ca="1">H127/H130</f>
        <v>0.31510567159250391</v>
      </c>
      <c r="I128" s="169">
        <f ca="1">I127/I130</f>
        <v>0.54235821851970523</v>
      </c>
      <c r="J128" s="218"/>
      <c r="K128" s="149"/>
      <c r="L128" s="149"/>
      <c r="M128" s="149"/>
      <c r="N128" s="149"/>
      <c r="O128" s="149"/>
      <c r="P128" s="149"/>
      <c r="Q128" s="149"/>
      <c r="U128" s="149"/>
      <c r="V128" s="149"/>
      <c r="W128" s="132"/>
    </row>
    <row r="129" spans="1:23" s="130" customFormat="1" ht="16.5" thickBot="1" x14ac:dyDescent="0.3">
      <c r="A129" s="139"/>
      <c r="B129" s="140"/>
      <c r="C129" s="140"/>
      <c r="D129" s="129"/>
      <c r="F129" s="131"/>
      <c r="G129" s="131"/>
      <c r="H129" s="131"/>
      <c r="I129" s="131"/>
      <c r="W129" s="132"/>
    </row>
    <row r="130" spans="1:23" s="130" customFormat="1" ht="19.5" thickBot="1" x14ac:dyDescent="0.3">
      <c r="A130" s="139"/>
      <c r="B130" s="140"/>
      <c r="C130" s="140"/>
      <c r="D130" s="317" t="s">
        <v>175</v>
      </c>
      <c r="E130" s="170">
        <f>E117+E119+E121+E123+E125+E127</f>
        <v>46</v>
      </c>
      <c r="F130" s="170">
        <f t="shared" ref="F130:I130" ca="1" si="2">F117+F119+F121+F123+F125+F127</f>
        <v>264631</v>
      </c>
      <c r="G130" s="171">
        <f t="shared" ca="1" si="2"/>
        <v>165757</v>
      </c>
      <c r="H130" s="171">
        <f t="shared" ca="1" si="2"/>
        <v>96904</v>
      </c>
      <c r="I130" s="134">
        <f t="shared" ca="1" si="2"/>
        <v>31210</v>
      </c>
      <c r="J130" s="213"/>
      <c r="W130" s="132"/>
    </row>
    <row r="131" spans="1:23" s="130" customFormat="1" ht="16.5" thickBot="1" x14ac:dyDescent="0.3">
      <c r="A131" s="139"/>
      <c r="B131" s="140"/>
      <c r="C131" s="140"/>
      <c r="D131" s="317"/>
      <c r="E131" s="172">
        <f>E118+E120+E122+E124+E126+E128</f>
        <v>1</v>
      </c>
      <c r="F131" s="172">
        <f ca="1">+F118+F120+F122+F124+F126+F128</f>
        <v>1</v>
      </c>
      <c r="G131" s="172">
        <f ca="1">G118+G120+G122+G124+G126+G128</f>
        <v>1</v>
      </c>
      <c r="H131" s="172">
        <f ca="1">H118+H120+H122+H124+H126+H128</f>
        <v>1</v>
      </c>
      <c r="I131" s="172">
        <f ca="1">I118+I120+I122+I124+I126+I128</f>
        <v>1</v>
      </c>
      <c r="J131" s="219"/>
      <c r="W131" s="132"/>
    </row>
    <row r="132" spans="1:23" s="130" customFormat="1" ht="16.5" thickBot="1" x14ac:dyDescent="0.3">
      <c r="A132" s="139"/>
      <c r="B132" s="140"/>
      <c r="C132" s="140"/>
      <c r="D132" s="129"/>
      <c r="F132" s="131"/>
      <c r="G132" s="131"/>
      <c r="H132" s="131"/>
      <c r="I132" s="131"/>
      <c r="W132" s="132"/>
    </row>
    <row r="133" spans="1:23" s="130" customFormat="1" ht="19.5" thickBot="1" x14ac:dyDescent="0.35">
      <c r="A133" s="139"/>
      <c r="B133" s="140"/>
      <c r="C133" s="140"/>
      <c r="D133" s="173" t="s">
        <v>241</v>
      </c>
      <c r="F133" s="174">
        <v>674800</v>
      </c>
      <c r="W133" s="132"/>
    </row>
    <row r="134" spans="1:23" s="130" customFormat="1" ht="19.5" thickBot="1" x14ac:dyDescent="0.35">
      <c r="A134" s="139"/>
      <c r="B134" s="140"/>
      <c r="C134" s="140"/>
      <c r="D134" s="173" t="s">
        <v>182</v>
      </c>
      <c r="F134" s="174">
        <v>671100</v>
      </c>
      <c r="W134" s="132"/>
    </row>
    <row r="135" spans="1:23" s="130" customFormat="1" ht="19.5" thickBot="1" x14ac:dyDescent="0.35">
      <c r="A135" s="139"/>
      <c r="B135" s="140"/>
      <c r="C135" s="140"/>
      <c r="D135" s="173" t="s">
        <v>153</v>
      </c>
      <c r="F135" s="174">
        <v>664900</v>
      </c>
      <c r="W135" s="132"/>
    </row>
    <row r="136" spans="1:23" s="130" customFormat="1" ht="19.5" thickBot="1" x14ac:dyDescent="0.35">
      <c r="A136" s="139"/>
      <c r="B136" s="140"/>
      <c r="C136" s="140"/>
      <c r="D136" s="173" t="s">
        <v>150</v>
      </c>
      <c r="F136" s="174">
        <v>649600</v>
      </c>
      <c r="W136" s="132"/>
    </row>
    <row r="137" spans="1:23" s="130" customFormat="1" ht="19.5" thickBot="1" x14ac:dyDescent="0.35">
      <c r="A137" s="139"/>
      <c r="B137" s="140"/>
      <c r="C137" s="140"/>
      <c r="D137" s="173" t="s">
        <v>151</v>
      </c>
      <c r="F137" s="174">
        <v>657200</v>
      </c>
      <c r="W137" s="132"/>
    </row>
  </sheetData>
  <autoFilter ref="A4:AG74">
    <sortState ref="A5:AF74">
      <sortCondition ref="D4:D74"/>
    </sortState>
  </autoFilter>
  <mergeCells count="50">
    <mergeCell ref="M76:O76"/>
    <mergeCell ref="C82:C83"/>
    <mergeCell ref="D82:D83"/>
    <mergeCell ref="C76:D76"/>
    <mergeCell ref="B2:AG2"/>
    <mergeCell ref="A3:AG3"/>
    <mergeCell ref="A1:AG1"/>
    <mergeCell ref="C84:C85"/>
    <mergeCell ref="D84:D85"/>
    <mergeCell ref="C80:C81"/>
    <mergeCell ref="D80:D81"/>
    <mergeCell ref="C78:C79"/>
    <mergeCell ref="D78:D79"/>
    <mergeCell ref="C98:C99"/>
    <mergeCell ref="D98:D99"/>
    <mergeCell ref="C100:C101"/>
    <mergeCell ref="D100:D101"/>
    <mergeCell ref="C86:C87"/>
    <mergeCell ref="D86:D87"/>
    <mergeCell ref="D95:D96"/>
    <mergeCell ref="C88:C89"/>
    <mergeCell ref="D88:D89"/>
    <mergeCell ref="C90:C91"/>
    <mergeCell ref="D90:D91"/>
    <mergeCell ref="C92:C93"/>
    <mergeCell ref="D92:D93"/>
    <mergeCell ref="C102:C103"/>
    <mergeCell ref="D102:D103"/>
    <mergeCell ref="C104:C105"/>
    <mergeCell ref="D104:D105"/>
    <mergeCell ref="C106:C107"/>
    <mergeCell ref="D106:D107"/>
    <mergeCell ref="C117:C118"/>
    <mergeCell ref="D117:D118"/>
    <mergeCell ref="C119:C120"/>
    <mergeCell ref="D119:D120"/>
    <mergeCell ref="C108:C109"/>
    <mergeCell ref="D108:D109"/>
    <mergeCell ref="C110:C111"/>
    <mergeCell ref="D110:D111"/>
    <mergeCell ref="D113:D114"/>
    <mergeCell ref="C127:C128"/>
    <mergeCell ref="D127:D128"/>
    <mergeCell ref="D130:D131"/>
    <mergeCell ref="C121:C122"/>
    <mergeCell ref="D121:D122"/>
    <mergeCell ref="C123:C124"/>
    <mergeCell ref="D123:D124"/>
    <mergeCell ref="C125:C126"/>
    <mergeCell ref="D125:D126"/>
  </mergeCells>
  <printOptions horizontalCentered="1" verticalCentered="1"/>
  <pageMargins left="0.23622047244094491" right="0.23622047244094491" top="0.19685039370078741" bottom="0.19685039370078741" header="0.31496062992125984" footer="0.31496062992125984"/>
  <pageSetup paperSize="8" scale="36" fitToHeight="0" orientation="landscape" r:id="rId1"/>
  <headerFooter>
    <oddFooter>&amp;L&amp;D&amp;R&amp;P de &amp;N</oddFooter>
  </headerFooter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SITUACIÓN 2024</vt:lpstr>
      <vt:lpstr>'SITUACIÓN 2024'!Títulos_a_imprimir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Pedro</dc:creator>
  <cp:lastModifiedBy>Jose Pedro</cp:lastModifiedBy>
  <cp:lastPrinted>2024-03-08T12:40:43Z</cp:lastPrinted>
  <dcterms:created xsi:type="dcterms:W3CDTF">2023-09-08T09:12:06Z</dcterms:created>
  <dcterms:modified xsi:type="dcterms:W3CDTF">2024-03-08T13:53:57Z</dcterms:modified>
</cp:coreProperties>
</file>